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vml" ContentType="application/vnd.openxmlformats-officedocument.vmlDrawing"/>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1_0.bin" ContentType="application/vnd.openxmlformats-officedocument.oleObject"/>
  <Override PartName="/xl/embeddings/oleObject_11_1.bin" ContentType="application/vnd.openxmlformats-officedocument.oleObject"/>
  <Override PartName="/xl/embeddings/oleObject_12_0.bin" ContentType="application/vnd.openxmlformats-officedocument.oleObject"/>
  <Override PartName="/xl/embeddings/oleObject_12_1.bin" ContentType="application/vnd.openxmlformats-officedocument.oleObject"/>
  <Override PartName="/xl/embeddings/oleObject_13_0.bin" ContentType="application/vnd.openxmlformats-officedocument.oleObject"/>
  <Override PartName="/xl/embeddings/oleObject_13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MG COVER PAGE" sheetId="1" r:id="rId1"/>
    <sheet name="MG SoP 01" sheetId="2" r:id="rId2"/>
    <sheet name="SoP 002" sheetId="3" r:id="rId3"/>
    <sheet name="MG SoP 03B " sheetId="4" r:id="rId4"/>
    <sheet name="MG SoP 04" sheetId="5" r:id="rId5"/>
    <sheet name="MG SoP 05B" sheetId="6" r:id="rId6"/>
    <sheet name="MG SoP 06" sheetId="7" r:id="rId7"/>
    <sheet name="SoP007" sheetId="8" r:id="rId8"/>
    <sheet name="SoP008" sheetId="9" r:id="rId9"/>
    <sheet name="SoP009" sheetId="10" r:id="rId10"/>
    <sheet name="SoP010" sheetId="11" r:id="rId11"/>
    <sheet name="MG SoP 11A" sheetId="12" r:id="rId12"/>
    <sheet name="MG SoP 11B" sheetId="13" r:id="rId13"/>
    <sheet name="MG SoP 011C" sheetId="14" r:id="rId14"/>
    <sheet name="MG_SoP_12" sheetId="15" r:id="rId15"/>
    <sheet name="MG SoP 13" sheetId="16" r:id="rId16"/>
    <sheet name="MG_SoP_14" sheetId="17" r:id="rId17"/>
    <sheet name="SoP_15(Modified)" sheetId="18" r:id="rId18"/>
    <sheet name="MG SoP 16" sheetId="19" r:id="rId19"/>
  </sheets>
  <definedNames>
    <definedName name="_xlnm._FilterDatabase" localSheetId="2" hidden="1">'SoP 002'!$A$5:$J$20</definedName>
    <definedName name="_xlnm.Print_Area" localSheetId="13">'MG SoP 011C'!$A$1:$G$10</definedName>
    <definedName name="_xlnm.Print_Area" localSheetId="3">'MG SoP 03B '!$A$1:$K$27</definedName>
    <definedName name="_xlnm.Print_Area" localSheetId="4">'MG SoP 04'!$A$1:$C$13</definedName>
    <definedName name="_xlnm.Print_Area" localSheetId="5">'MG SoP 05B'!$A$1:$E$9</definedName>
    <definedName name="_xlnm.Print_Area" localSheetId="6">'MG SoP 06'!$A$1:$G$12</definedName>
    <definedName name="_xlnm.Print_Area" localSheetId="12">'MG SoP 11B'!$A$1:$I$11</definedName>
    <definedName name="_xlnm.Print_Area" localSheetId="15">'MG SoP 13'!$A$1:$G$32</definedName>
    <definedName name="_xlnm.Print_Area" localSheetId="18">'MG SoP 16'!$A$1:$E$20</definedName>
    <definedName name="_xlnm.Print_Area" localSheetId="2">'SoP 002'!$A$1:$J$20</definedName>
    <definedName name="_xlnm.Print_Area" localSheetId="17">'SoP_15(Modified)'!$A$1:$H$22</definedName>
    <definedName name="_xlnm.Print_Area" localSheetId="7">'SoP007'!$A$1:$I$18</definedName>
    <definedName name="_xlnm.Print_Titles" localSheetId="15">'MG SoP 13'!$1:$6</definedName>
    <definedName name="_xlnm.Print_Titles" localSheetId="2">'SoP 002'!$1:$5</definedName>
  </definedNames>
  <calcPr fullCalcOnLoad="1"/>
</workbook>
</file>

<file path=xl/sharedStrings.xml><?xml version="1.0" encoding="utf-8"?>
<sst xmlns="http://schemas.openxmlformats.org/spreadsheetml/2006/main" count="538" uniqueCount="383">
  <si>
    <t>Performa - SoP 001: Fatal and Non-fatal accident report</t>
  </si>
  <si>
    <t>Sr.No</t>
  </si>
  <si>
    <t>Name of Area/Circle</t>
  </si>
  <si>
    <t>No of accidents in the quarter</t>
  </si>
  <si>
    <t>Cumulative since the first quarter of the current FY year</t>
  </si>
  <si>
    <t>Departmental</t>
  </si>
  <si>
    <t>Outside</t>
  </si>
  <si>
    <t>FH</t>
  </si>
  <si>
    <t>NFH</t>
  </si>
  <si>
    <t>FA</t>
  </si>
  <si>
    <t>TOTAL</t>
  </si>
  <si>
    <t xml:space="preserve">FH – Fatal Human, FA – Fatal Animal, NFH – Non-fatal Human </t>
  </si>
  <si>
    <t>The format is to be sent quarterly</t>
  </si>
  <si>
    <t>Sr. No</t>
  </si>
  <si>
    <t>Nature of Complaints</t>
  </si>
  <si>
    <t>Performa SoP 003 B:</t>
  </si>
  <si>
    <t>Classification</t>
  </si>
  <si>
    <t>Balance Complaints to be redressed. (4) – (9)</t>
  </si>
  <si>
    <t>In stipulated time</t>
  </si>
  <si>
    <t>Beyond stipulated time</t>
  </si>
  <si>
    <t>Within 50% of stipulated time.</t>
  </si>
  <si>
    <t>Within stipulated time.</t>
  </si>
  <si>
    <t>Up to double the stipulated time</t>
  </si>
  <si>
    <t>More than double the stipulated time</t>
  </si>
  <si>
    <t>A(i)</t>
  </si>
  <si>
    <t>A(ii)</t>
  </si>
  <si>
    <t>A(iii)</t>
  </si>
  <si>
    <t>B(i)</t>
  </si>
  <si>
    <t>B(ii)</t>
  </si>
  <si>
    <t>C(i)</t>
  </si>
  <si>
    <t>C(ii)</t>
  </si>
  <si>
    <t>D(i)</t>
  </si>
  <si>
    <t>D(ii)</t>
  </si>
  <si>
    <t>E(i)</t>
  </si>
  <si>
    <t>E(ii)</t>
  </si>
  <si>
    <t>F(i)</t>
  </si>
  <si>
    <t>F(ii)</t>
  </si>
  <si>
    <t>F(iii)</t>
  </si>
  <si>
    <t>F(iv)</t>
  </si>
  <si>
    <t>G</t>
  </si>
  <si>
    <t>H</t>
  </si>
  <si>
    <t>For any other complaints not mentioned in the classification, the sequence for (H) can be used.</t>
  </si>
  <si>
    <t>Particulars should also cover the details of consumer awareness program conducted, advertisement done through various media like TV, newspaper, radio, pamphlets &amp; booklet distributions, Displays etc. The development of website and any medium through which public education is carried out can be included.</t>
  </si>
  <si>
    <t xml:space="preserve">Actions or steps carried out by distribution licensee towards public awareness in the quarter  </t>
  </si>
  <si>
    <t xml:space="preserve">Likely number of consumers influenced </t>
  </si>
  <si>
    <t xml:space="preserve">RTI Officers Name is displayed at customer care centre on each office </t>
  </si>
  <si>
    <t>Necessary information regarding time schedule for new connection and solving complaints is display on the board.</t>
  </si>
  <si>
    <t>Contact nos. of various officers of the company for emergency contact is also displayed at customer care centre.</t>
  </si>
  <si>
    <t>Month</t>
  </si>
  <si>
    <t>Date and Time Meeting conducted</t>
  </si>
  <si>
    <t>No of complaints registered at the meeting</t>
  </si>
  <si>
    <t>No. of complaints pending at the end of the meeting</t>
  </si>
  <si>
    <t>Performa SoP 006: Failure of Distribution Transformer</t>
  </si>
  <si>
    <t>Sr. No.</t>
  </si>
  <si>
    <t>Total number of   Distribution transformer failed</t>
  </si>
  <si>
    <t>% failure rate of Distribution transformer</t>
  </si>
  <si>
    <t>A</t>
  </si>
  <si>
    <t>B</t>
  </si>
  <si>
    <t>C=A+B</t>
  </si>
  <si>
    <t>D</t>
  </si>
  <si>
    <t>H = (D)*100/C</t>
  </si>
  <si>
    <t>Name of Distribution Licensee: M G V C L</t>
  </si>
  <si>
    <t>APPENDIX-B (already in the SoP regulation)</t>
  </si>
  <si>
    <r>
      <t>The quarterly reporting of the year means reporting for the period 1</t>
    </r>
    <r>
      <rPr>
        <vertAlign val="superscript"/>
        <sz val="10"/>
        <color indexed="8"/>
        <rFont val="Arial"/>
        <family val="2"/>
      </rPr>
      <t>st</t>
    </r>
    <r>
      <rPr>
        <sz val="10"/>
        <color indexed="8"/>
        <rFont val="Arial"/>
        <family val="2"/>
      </rPr>
      <t xml:space="preserve"> Quarter as Jan – Mar, 2</t>
    </r>
    <r>
      <rPr>
        <vertAlign val="superscript"/>
        <sz val="10"/>
        <color indexed="8"/>
        <rFont val="Arial"/>
        <family val="2"/>
      </rPr>
      <t>nd</t>
    </r>
    <r>
      <rPr>
        <sz val="10"/>
        <color indexed="8"/>
        <rFont val="Arial"/>
        <family val="2"/>
      </rPr>
      <t xml:space="preserve"> Quarter as Apr – Jun, 3</t>
    </r>
    <r>
      <rPr>
        <vertAlign val="superscript"/>
        <sz val="10"/>
        <color indexed="8"/>
        <rFont val="Arial"/>
        <family val="2"/>
      </rPr>
      <t>rd</t>
    </r>
    <r>
      <rPr>
        <sz val="10"/>
        <color indexed="8"/>
        <rFont val="Arial"/>
        <family val="2"/>
      </rPr>
      <t xml:space="preserve"> Quarter as Jul – Sep and 4</t>
    </r>
    <r>
      <rPr>
        <vertAlign val="superscript"/>
        <sz val="10"/>
        <color indexed="8"/>
        <rFont val="Arial"/>
        <family val="2"/>
      </rPr>
      <t>th</t>
    </r>
    <r>
      <rPr>
        <sz val="10"/>
        <color indexed="8"/>
        <rFont val="Arial"/>
        <family val="2"/>
      </rPr>
      <t xml:space="preserve"> Quarter as Oct – Dec of the year.</t>
    </r>
  </si>
  <si>
    <t>Performa – SoP 005 B: Action taken report by the Redressal Committee</t>
  </si>
  <si>
    <t>Performa SoP 016: Compensation details</t>
  </si>
  <si>
    <t>COMPENSATION DETAILS</t>
  </si>
  <si>
    <t>Event</t>
  </si>
  <si>
    <t>Compensation</t>
  </si>
  <si>
    <t>No of cases where compensation was given (in numbers)</t>
  </si>
  <si>
    <t>Amt of compensation paid (in Rs.)</t>
  </si>
  <si>
    <t>Duty to provide supply</t>
  </si>
  <si>
    <t>Rs. 50 per day of delay from the limit specified in the performance regulations</t>
  </si>
  <si>
    <t>a) New Connection</t>
  </si>
  <si>
    <t>b) Additional Load</t>
  </si>
  <si>
    <t>c) Temporary supply</t>
  </si>
  <si>
    <t>d) Shifting service connection</t>
  </si>
  <si>
    <t>e)Transfer of service connection</t>
  </si>
  <si>
    <t>f) Change in tariff category of consumer</t>
  </si>
  <si>
    <t>Complaints in billing</t>
  </si>
  <si>
    <t>Rs. 50 for non reply within the period prescribed in Regulations</t>
  </si>
  <si>
    <t>Replacement of meters</t>
  </si>
  <si>
    <t>LT- Rs. 25 per day of delay - maximum Rs.2,500 and HT - Rs. 250 per day of delay - maximum of Rs.5,000</t>
  </si>
  <si>
    <t>Interruption of supply</t>
  </si>
  <si>
    <t>LT- Rs. 25 for every 6 hrs of delay- maximum of Rs. 500 and HT- Rs. 50 for every 6 hrs delay- maximum Rs. 1000/-</t>
  </si>
  <si>
    <t>Voltage fluctuations and complaints</t>
  </si>
  <si>
    <t>Rs. 50 for failure to visit or convey findings within the stipulated period</t>
  </si>
  <si>
    <t>Responding to consumer's complaints</t>
  </si>
  <si>
    <t>Rs. 25 for each day of delay- maximum Rs. 500</t>
  </si>
  <si>
    <t>Grievance Handling</t>
  </si>
  <si>
    <t>Rs.25 for failure in handling grievance</t>
  </si>
  <si>
    <t xml:space="preserve">TOTAL </t>
  </si>
  <si>
    <t>SoP 011 –A: System Average Interruption Frequency Index (SAIFI)</t>
  </si>
  <si>
    <t>Sr.
No</t>
  </si>
  <si>
    <t>(6) = (5) / (4)</t>
  </si>
  <si>
    <t>SoP 011 – B System Average Interruption Duration Index (SAIDI)</t>
  </si>
  <si>
    <t>ri * Ni – Total customer interruption Duration</t>
  </si>
  <si>
    <t xml:space="preserve">Customer Interruption Duration </t>
  </si>
  <si>
    <t>5= 3 X 4</t>
  </si>
  <si>
    <t>Consumer category</t>
  </si>
  <si>
    <t>Agriculture (Total)</t>
  </si>
  <si>
    <t>Industrial HT</t>
  </si>
  <si>
    <t>Performa SoP 015: Release of New Connection status</t>
  </si>
  <si>
    <t xml:space="preserve">Month       </t>
  </si>
  <si>
    <t>Number of Momentary interruptions        Imi</t>
  </si>
  <si>
    <t xml:space="preserve">Sr.
No   </t>
  </si>
  <si>
    <t>Consumer Category</t>
  </si>
  <si>
    <t>No. of faulty meters at the start of the quarter / year</t>
  </si>
  <si>
    <t xml:space="preserve">No. of faulty meters added during the quarter / year     </t>
  </si>
  <si>
    <t>Total no. of defective / faulty Meter</t>
  </si>
  <si>
    <t>No. of faulty Meters repaired and replaced</t>
  </si>
  <si>
    <t xml:space="preserve">No of faulty meters pending at the end of the quarter </t>
  </si>
  <si>
    <t>(3)=(2)+(1)</t>
  </si>
  <si>
    <t>(5)=(3)-(4)</t>
  </si>
  <si>
    <t>Apr-Jun</t>
  </si>
  <si>
    <t>1 Phase</t>
  </si>
  <si>
    <t>Baroda</t>
  </si>
  <si>
    <t>Baroda C</t>
  </si>
  <si>
    <t>Anand</t>
  </si>
  <si>
    <t>Godhra</t>
  </si>
  <si>
    <t>MGVCL</t>
  </si>
  <si>
    <t>3 Phase</t>
  </si>
  <si>
    <t>HT</t>
  </si>
  <si>
    <t xml:space="preserve">Baroda (O&amp;M) </t>
  </si>
  <si>
    <t>Baroda City</t>
  </si>
  <si>
    <t>Baroda OM</t>
  </si>
  <si>
    <t xml:space="preserve">In addition to these total 12344 nos of single phase  old meters has been replaced </t>
  </si>
  <si>
    <t xml:space="preserve">In addition to these total 563 nos of Three phase old meters has been replaced </t>
  </si>
  <si>
    <t>3 PHASE</t>
  </si>
  <si>
    <t>1 PHASE</t>
  </si>
  <si>
    <t>Loose Connection</t>
  </si>
  <si>
    <t>Intruption due to line Break down</t>
  </si>
  <si>
    <t>Intruption due to T/C Fail</t>
  </si>
  <si>
    <t xml:space="preserve">Quality of power supply,ordinary case which require no Augmentation </t>
  </si>
  <si>
    <t>Quality of power supply,ordinary case which require  Augmentation</t>
  </si>
  <si>
    <t>Meters- Stoped/Defective meter</t>
  </si>
  <si>
    <t>Meters- Billing on average basis for &gt; two bills</t>
  </si>
  <si>
    <t>Over head lines - loose wires</t>
  </si>
  <si>
    <t>Over head lines - in adiquate ground clearance</t>
  </si>
  <si>
    <t>Service connections- Modification in connected load</t>
  </si>
  <si>
    <t>Service connections- Name change/reconnection</t>
  </si>
  <si>
    <t>Refund of amount due inregard to temp conn</t>
  </si>
  <si>
    <t>Others</t>
  </si>
  <si>
    <t>Total Complaints
=2+3</t>
  </si>
  <si>
    <t>MINS.</t>
  </si>
  <si>
    <t>HRS.</t>
  </si>
  <si>
    <t>6=4/3</t>
  </si>
  <si>
    <t>Displayed safety posters at various S/dn,Divisions</t>
  </si>
  <si>
    <t>Name of Circle</t>
  </si>
  <si>
    <t>Performa SoP 007: Failure of Power Transformer</t>
  </si>
  <si>
    <t>No. of existing Power Transformers at the start of the quarter / year</t>
  </si>
  <si>
    <t>no. of Power Transformers added during the quarter / year</t>
  </si>
  <si>
    <t>Total number of Power Transformers</t>
  </si>
  <si>
    <t>Total number of   Power transformer failed</t>
  </si>
  <si>
    <t>% failure rate of Power transformer</t>
  </si>
  <si>
    <t>Not required to be submitted by Distribution Licensee if they do not have Power Distribution Transformers</t>
  </si>
  <si>
    <t>Sr.No.</t>
  </si>
  <si>
    <t>Pending complaints of previous qtr.</t>
  </si>
  <si>
    <t>Total 
(5) to (8)</t>
  </si>
  <si>
    <t>Bills- for current bills where  addl information required</t>
  </si>
  <si>
    <t>Bills- for current bills where no addl information required</t>
  </si>
  <si>
    <t>Service connections- where extention of mains is not required</t>
  </si>
  <si>
    <t>Service connections- where extention of mains is required</t>
  </si>
  <si>
    <r>
      <t>Performa SoP 004</t>
    </r>
    <r>
      <rPr>
        <sz val="12"/>
        <rFont val="Trebuchet MS"/>
        <family val="2"/>
      </rPr>
      <t xml:space="preserve"> : Publicity carried out while displaying the contact details of consumer complaints centers</t>
    </r>
  </si>
  <si>
    <t>Nos. of existing Distribution Transformers at the start of the quarter / year</t>
  </si>
  <si>
    <r>
      <t>The quarterly reporting of the year means reporting for the period 1</t>
    </r>
    <r>
      <rPr>
        <vertAlign val="superscript"/>
        <sz val="12"/>
        <color indexed="8"/>
        <rFont val="Trebuchet MS"/>
        <family val="2"/>
      </rPr>
      <t>st</t>
    </r>
    <r>
      <rPr>
        <sz val="12"/>
        <color indexed="8"/>
        <rFont val="Trebuchet MS"/>
        <family val="2"/>
      </rPr>
      <t xml:space="preserve"> Quarter as 
Jan – Mar, 2</t>
    </r>
    <r>
      <rPr>
        <vertAlign val="superscript"/>
        <sz val="12"/>
        <color indexed="8"/>
        <rFont val="Trebuchet MS"/>
        <family val="2"/>
      </rPr>
      <t>nd</t>
    </r>
    <r>
      <rPr>
        <sz val="12"/>
        <color indexed="8"/>
        <rFont val="Trebuchet MS"/>
        <family val="2"/>
      </rPr>
      <t xml:space="preserve"> Quarter as Apr – Jun, 3</t>
    </r>
    <r>
      <rPr>
        <vertAlign val="superscript"/>
        <sz val="12"/>
        <color indexed="8"/>
        <rFont val="Trebuchet MS"/>
        <family val="2"/>
      </rPr>
      <t>rd</t>
    </r>
    <r>
      <rPr>
        <sz val="12"/>
        <color indexed="8"/>
        <rFont val="Trebuchet MS"/>
        <family val="2"/>
      </rPr>
      <t xml:space="preserve"> Quarter as Jul – Sep and 4</t>
    </r>
    <r>
      <rPr>
        <vertAlign val="superscript"/>
        <sz val="12"/>
        <color indexed="8"/>
        <rFont val="Trebuchet MS"/>
        <family val="2"/>
      </rPr>
      <t>th</t>
    </r>
    <r>
      <rPr>
        <sz val="12"/>
        <color indexed="8"/>
        <rFont val="Trebuchet MS"/>
        <family val="2"/>
      </rPr>
      <t xml:space="preserve"> Quarter as Oct – Dec of the year.</t>
    </r>
  </si>
  <si>
    <r>
      <t>N</t>
    </r>
    <r>
      <rPr>
        <vertAlign val="subscript"/>
        <sz val="12"/>
        <color indexed="8"/>
        <rFont val="Trebuchet MS"/>
        <family val="2"/>
      </rPr>
      <t>T</t>
    </r>
    <r>
      <rPr>
        <sz val="12"/>
        <color indexed="8"/>
        <rFont val="Trebuchet MS"/>
        <family val="2"/>
      </rPr>
      <t xml:space="preserve"> - Total no of customers served</t>
    </r>
  </si>
  <si>
    <r>
      <t>N</t>
    </r>
    <r>
      <rPr>
        <vertAlign val="subscript"/>
        <sz val="12"/>
        <color indexed="8"/>
        <rFont val="Trebuchet MS"/>
        <family val="2"/>
      </rPr>
      <t>i</t>
    </r>
    <r>
      <rPr>
        <sz val="12"/>
        <color indexed="8"/>
        <rFont val="Trebuchet MS"/>
        <family val="2"/>
      </rPr>
      <t xml:space="preserve"> - Total no of customers for each momentary interruptions</t>
    </r>
  </si>
  <si>
    <t>ri=Restoration Time for each interruption event</t>
  </si>
  <si>
    <t>Ni= No of Interrupted customers for each sustained Interruption</t>
  </si>
  <si>
    <r>
      <t>N</t>
    </r>
    <r>
      <rPr>
        <vertAlign val="subscript"/>
        <sz val="12"/>
        <color indexed="8"/>
        <rFont val="Trebuchet MS"/>
        <family val="2"/>
      </rPr>
      <t>T</t>
    </r>
    <r>
      <rPr>
        <sz val="12"/>
        <color indexed="8"/>
        <rFont val="Trebuchet MS"/>
        <family val="2"/>
      </rPr>
      <t xml:space="preserve"> - Total no of customers served      </t>
    </r>
  </si>
  <si>
    <t xml:space="preserve">SoP 011 – C: Momentary Average Interruption Frequency Index (MAIFI)    </t>
  </si>
  <si>
    <r>
      <t>N</t>
    </r>
    <r>
      <rPr>
        <vertAlign val="subscript"/>
        <sz val="12"/>
        <color indexed="8"/>
        <rFont val="Trebuchet MS"/>
        <family val="2"/>
      </rPr>
      <t>mi</t>
    </r>
    <r>
      <rPr>
        <sz val="12"/>
        <color indexed="8"/>
        <rFont val="Trebuchet MS"/>
        <family val="2"/>
      </rPr>
      <t xml:space="preserve"> - Total no of customers for each momentary interruptions</t>
    </r>
  </si>
  <si>
    <t>Remark</t>
  </si>
  <si>
    <t>No. of Complaints redressed during the quarter.</t>
  </si>
  <si>
    <t>Complaints received during the qtr.</t>
  </si>
  <si>
    <t>Nadiad</t>
  </si>
  <si>
    <t>SoP _Proforma 13</t>
  </si>
  <si>
    <t>Performa – SoP 002: Action taken report for safety measures complied for the accidents occurred</t>
  </si>
  <si>
    <t>Location of Accident and details of the victim</t>
  </si>
  <si>
    <t>Date of occurrence</t>
  </si>
  <si>
    <t>Type of Accident</t>
  </si>
  <si>
    <t>Cause of Accident</t>
  </si>
  <si>
    <t>Findings of CEI / EI / AEI</t>
  </si>
  <si>
    <t>Remedies suggested by CEI /EI / AEI in various cases</t>
  </si>
  <si>
    <t>Whether the remedy suggested is complied</t>
  </si>
  <si>
    <t>Action taken to avoid recurrence of such Accident</t>
  </si>
  <si>
    <t>RA=Report Awaited</t>
  </si>
  <si>
    <t>NA=Not Applicable</t>
  </si>
  <si>
    <t>Note:</t>
  </si>
  <si>
    <t>Column (2) - Location of accident: name of town or district specifying whether rural or urban. Also details fot eh victim can be given in brief</t>
  </si>
  <si>
    <t>Column (3) – Date of the occurrence of the accident is to be mentioned.</t>
  </si>
  <si>
    <t>Column (4) - Fatal human and Non fatal human accidents occurring in Department shall be categorized as FHD and NFHD whereas the above accidents occurring Outside the licensee's switchyard shall be categorized as FHO, NFHO and FAO</t>
  </si>
  <si>
    <t>Column (5) – The Distribution Licensee’s view and findings for the cause of the Accident</t>
  </si>
  <si>
    <t>Column (6) – Brief details about the findings given by Chief Electrical Inspector (CEI)</t>
  </si>
  <si>
    <t>Column (7) – Remedies suggested by the CEI for the accident may be explained in brief</t>
  </si>
  <si>
    <t>Column (8) &amp; (9) – The compliance of the remedies by the Distribution Licensee and action taken to avoid such reoccurrence may be discussed in few lines justifying the in-principle cause for accident.</t>
  </si>
  <si>
    <t>The format is to be sent half yearly</t>
  </si>
  <si>
    <r>
      <t>Half yearly reporting in the year means Reporting for the period 1</t>
    </r>
    <r>
      <rPr>
        <vertAlign val="superscript"/>
        <sz val="12"/>
        <color indexed="8"/>
        <rFont val="Trebuchet MS"/>
        <family val="2"/>
      </rPr>
      <t>st</t>
    </r>
    <r>
      <rPr>
        <sz val="12"/>
        <color indexed="8"/>
        <rFont val="Trebuchet MS"/>
        <family val="2"/>
      </rPr>
      <t xml:space="preserve"> January – 31</t>
    </r>
    <r>
      <rPr>
        <vertAlign val="superscript"/>
        <sz val="12"/>
        <color indexed="8"/>
        <rFont val="Trebuchet MS"/>
        <family val="2"/>
      </rPr>
      <t>st</t>
    </r>
    <r>
      <rPr>
        <sz val="12"/>
        <color indexed="8"/>
        <rFont val="Trebuchet MS"/>
        <family val="2"/>
      </rPr>
      <t xml:space="preserve"> July of the year as first six months/ first half of the year and 1</t>
    </r>
    <r>
      <rPr>
        <vertAlign val="superscript"/>
        <sz val="12"/>
        <color indexed="8"/>
        <rFont val="Trebuchet MS"/>
        <family val="2"/>
      </rPr>
      <t>st</t>
    </r>
    <r>
      <rPr>
        <sz val="12"/>
        <color indexed="8"/>
        <rFont val="Trebuchet MS"/>
        <family val="2"/>
      </rPr>
      <t xml:space="preserve"> August – 31</t>
    </r>
    <r>
      <rPr>
        <vertAlign val="superscript"/>
        <sz val="12"/>
        <color indexed="8"/>
        <rFont val="Trebuchet MS"/>
        <family val="2"/>
      </rPr>
      <t>st</t>
    </r>
    <r>
      <rPr>
        <sz val="12"/>
        <color indexed="8"/>
        <rFont val="Trebuchet MS"/>
        <family val="2"/>
      </rPr>
      <t xml:space="preserve"> December of the year as the second six months/second half in the year.</t>
    </r>
  </si>
  <si>
    <t>Domestic</t>
  </si>
  <si>
    <t>Commercial</t>
  </si>
  <si>
    <t>Performa SoP 008: Sample Test result for Neutral Voltage</t>
  </si>
  <si>
    <t>Compliance Sample Test Report for Neutral Voltage</t>
  </si>
  <si>
    <t>Category of consumers</t>
  </si>
  <si>
    <t>Sample Size</t>
  </si>
  <si>
    <t>Standard specified in regulation</t>
  </si>
  <si>
    <t>Deviation of results from the sample test (Numbers)</t>
  </si>
  <si>
    <t xml:space="preserve">% age compliance </t>
  </si>
  <si>
    <t>(Numbers)</t>
  </si>
  <si>
    <t xml:space="preserve">(6) = (5)*100/(3)  </t>
  </si>
  <si>
    <t>LT consumers</t>
  </si>
  <si>
    <t> 2%</t>
  </si>
  <si>
    <t>  2%</t>
  </si>
  <si>
    <t>Industrial</t>
  </si>
  <si>
    <t>Agricultural</t>
  </si>
  <si>
    <t>Public water works</t>
  </si>
  <si>
    <t>HT consumers</t>
  </si>
  <si>
    <t>HT industrial</t>
  </si>
  <si>
    <t>Performa SoP 010: Sample Test result for Harmonics</t>
  </si>
  <si>
    <t xml:space="preserve">Compliance Sample Test Report for Harmonics </t>
  </si>
  <si>
    <t>Sample size (Numbers)</t>
  </si>
  <si>
    <t>Limit or standard prescribed</t>
  </si>
  <si>
    <t>%age compliance</t>
  </si>
  <si>
    <t>EHT consumers</t>
  </si>
  <si>
    <r>
      <t xml:space="preserve">Note: The licensee shall also submit along with the above harmonic data, 
the records of customer wise drawls of harmonic currents measured at various strategic points. </t>
    </r>
    <r>
      <rPr>
        <b/>
        <sz val="12"/>
        <color indexed="8"/>
        <rFont val="Trebuchet MS"/>
        <family val="2"/>
      </rPr>
      <t xml:space="preserve"> </t>
    </r>
  </si>
  <si>
    <t xml:space="preserve">The formats SoP 008, SoP 009 and SoP 010 have to be sent annually. </t>
  </si>
  <si>
    <t>For the purpose of annual submissions, the year end has to be 
considered as the end of December month of a particular year.</t>
  </si>
  <si>
    <t>Performa SoP 009: Sample Test result for Voltage variations</t>
  </si>
  <si>
    <t>Compliance Sample Test Report for voltage variations</t>
  </si>
  <si>
    <t>Voltage Level</t>
  </si>
  <si>
    <t>Sample Size (numbers)</t>
  </si>
  <si>
    <t>Limit or prescribed standard</t>
  </si>
  <si>
    <t>% age compliance</t>
  </si>
  <si>
    <t xml:space="preserve">(5) = (4)*100/(2)  </t>
  </si>
  <si>
    <t>Low Voltage</t>
  </si>
  <si>
    <t xml:space="preserve"> +6% to -6%</t>
  </si>
  <si>
    <t>High Voltage</t>
  </si>
  <si>
    <t xml:space="preserve"> +6% to -9%</t>
  </si>
  <si>
    <t>Extra High Voltage</t>
  </si>
  <si>
    <t xml:space="preserve"> +10% to -12.50%</t>
  </si>
  <si>
    <t>Performa SoP 014: Statement Showing the ATC losses, collection efficiency and Billing Efficiency</t>
  </si>
  <si>
    <t>Quarter</t>
  </si>
  <si>
    <t>C = (B/A)*100</t>
  </si>
  <si>
    <t xml:space="preserve">E </t>
  </si>
  <si>
    <t>F = (E/D)*100</t>
  </si>
  <si>
    <t>G = (C*F)/100</t>
  </si>
  <si>
    <t>H = 100 - G</t>
  </si>
  <si>
    <t>April</t>
  </si>
  <si>
    <t>May</t>
  </si>
  <si>
    <t>June</t>
  </si>
  <si>
    <t>Losses in 11 KV System and Connected Equipment</t>
  </si>
  <si>
    <t>Energy Sold (Billed). EHT direct sales (MUs)</t>
  </si>
  <si>
    <t>Energy Sold (Billed) in the 11 KV LT system (MUs)</t>
  </si>
  <si>
    <t>C</t>
  </si>
  <si>
    <t>Total Sales (MUs)</t>
  </si>
  <si>
    <t>(B+C)</t>
  </si>
  <si>
    <t>Losses (MUs)</t>
  </si>
  <si>
    <t>{(A) - (B+C)}</t>
  </si>
  <si>
    <t>% Losses</t>
  </si>
  <si>
    <t>{(A) - (B+C)} X 100 / (A)</t>
  </si>
  <si>
    <t>Note:-Not applicable as MGVCL having no power transformer.</t>
  </si>
  <si>
    <t>Total no. of consumers connected at the beginning of half-year/year</t>
  </si>
  <si>
    <t>Pending at the Beginning of the of the Half year/year</t>
  </si>
  <si>
    <t>New Applications received during the half-year / year</t>
  </si>
  <si>
    <t>No. of connections released  during the half-year / year</t>
  </si>
  <si>
    <t>No. of applications pending at the end of half-year / year</t>
  </si>
  <si>
    <t>Total no. of consumers connected at the end of half-year/year</t>
  </si>
  <si>
    <t>1st Half</t>
  </si>
  <si>
    <t>Industrial LT</t>
  </si>
  <si>
    <t>Total</t>
  </si>
  <si>
    <t>2nd Half</t>
  </si>
  <si>
    <t>Annual</t>
  </si>
  <si>
    <t>Safety Meeting with Line Staff at various S/dn,Divisions on Every Monday (Line staff influenced)</t>
  </si>
  <si>
    <t>Year: 2020-21</t>
  </si>
  <si>
    <t>2020-21</t>
  </si>
  <si>
    <t>Nos. of Distribution Transformers added during the 2nd quarter / year (2020-21)</t>
  </si>
  <si>
    <t xml:space="preserve">Performa SoP 012 : System Losses at EHT/ 11 KV </t>
  </si>
  <si>
    <t xml:space="preserve">CALCULATION OF SYSTEM LOSSES AT EHT/ 11 KV </t>
  </si>
  <si>
    <t>i.</t>
  </si>
  <si>
    <t>Energy Delivered into EHT/ 11 KV and LT Distribution System from EHT/ 11 KV SS (MUs)</t>
  </si>
  <si>
    <t>ii.</t>
  </si>
  <si>
    <t>iii.</t>
  </si>
  <si>
    <t>iv.</t>
  </si>
  <si>
    <t>v.</t>
  </si>
  <si>
    <t>vi.</t>
  </si>
  <si>
    <t>F.Y. 2020-21</t>
  </si>
  <si>
    <t>Units
Input
(MUs)</t>
  </si>
  <si>
    <t>Units
Billed
(MUs)</t>
  </si>
  <si>
    <t>Billing
Efficiency
%</t>
  </si>
  <si>
    <t>Revenue
Billed
(Rs. Crs)</t>
  </si>
  <si>
    <t>Revenue Collected (Rs. Crs)</t>
  </si>
  <si>
    <t xml:space="preserve"> Collection
Efficiency
%</t>
  </si>
  <si>
    <t>Business Efficiency
%</t>
  </si>
  <si>
    <t>ATC
Loss%</t>
  </si>
  <si>
    <t>Q-I</t>
  </si>
  <si>
    <t>Q-II</t>
  </si>
  <si>
    <t>July</t>
  </si>
  <si>
    <t>August</t>
  </si>
  <si>
    <t>Septmeber</t>
  </si>
  <si>
    <t>Quarter :   Q-IV  ( JAN.-FEB.-MAR.- 2021)</t>
  </si>
  <si>
    <t>NUMBER OF ACCIDENTS FOR THE FOURTH QUARTER 2020-21</t>
  </si>
  <si>
    <t>ACTION TAKEN REPORT FOR SAFETY MEASURES COMPLIED FOR THE ACCIDENTS OCCURED IN THE FOURTH QUARTER OF FY 2020-21</t>
  </si>
  <si>
    <t>REGISTER FOR COMPILING THE COMPLAINTS CLASSIFICATIONWISE Q-IV 2020-21</t>
  </si>
  <si>
    <r>
      <t>1</t>
    </r>
    <r>
      <rPr>
        <b/>
        <vertAlign val="superscript"/>
        <sz val="14"/>
        <color indexed="8"/>
        <rFont val="Trebuchet MS"/>
        <family val="2"/>
      </rPr>
      <t>st</t>
    </r>
    <r>
      <rPr>
        <b/>
        <sz val="14"/>
        <color indexed="8"/>
        <rFont val="Trebuchet MS"/>
        <family val="2"/>
      </rPr>
      <t xml:space="preserve"> Month of the quarter
(January'21)</t>
    </r>
  </si>
  <si>
    <r>
      <t>2</t>
    </r>
    <r>
      <rPr>
        <b/>
        <vertAlign val="superscript"/>
        <sz val="14"/>
        <color indexed="8"/>
        <rFont val="Trebuchet MS"/>
        <family val="2"/>
      </rPr>
      <t>nd</t>
    </r>
    <r>
      <rPr>
        <b/>
        <sz val="14"/>
        <color indexed="8"/>
        <rFont val="Trebuchet MS"/>
        <family val="2"/>
      </rPr>
      <t xml:space="preserve"> Month of the quarter
(February'21)</t>
    </r>
  </si>
  <si>
    <r>
      <t>3</t>
    </r>
    <r>
      <rPr>
        <b/>
        <vertAlign val="superscript"/>
        <sz val="14"/>
        <color indexed="8"/>
        <rFont val="Trebuchet MS"/>
        <family val="2"/>
      </rPr>
      <t>rd</t>
    </r>
    <r>
      <rPr>
        <b/>
        <sz val="14"/>
        <color indexed="8"/>
        <rFont val="Trebuchet MS"/>
        <family val="2"/>
      </rPr>
      <t xml:space="preserve"> Month of the quarter
(March'21)</t>
    </r>
  </si>
  <si>
    <t>Total number of Distribution Transformers on March'21</t>
  </si>
  <si>
    <t>January'21</t>
  </si>
  <si>
    <t>February'21</t>
  </si>
  <si>
    <t>March'21</t>
  </si>
  <si>
    <t>28.01.21 
11.30 a.m.</t>
  </si>
  <si>
    <t>Nil</t>
  </si>
  <si>
    <t>12.03.21 
11.30 a.m.</t>
  </si>
  <si>
    <t>4 (Pending from last Qtr)
+4 =Total 8</t>
  </si>
  <si>
    <t>PASAYA VINAYAKBHAI SENABHAI, DHAMARDA SARVAJANIK HIGH SCHOOL, DHAMARDA, Village:DHAMARDA, Taluka:DAHOD,District:DAHOD</t>
  </si>
  <si>
    <t>NFHO</t>
  </si>
  <si>
    <t>THE VICTIM CAME IN DIRECT CONTACT WITH THE LIVE WIRE OF 11 KV LINE OF CHANDWANA FEEDER. THE FEEDER WAS PASSING FROM ABOVE THE ROOF OF THE BUILDING.</t>
  </si>
  <si>
    <t>244/12.03.2021</t>
  </si>
  <si>
    <t>NO</t>
  </si>
  <si>
    <t xml:space="preserve">ILLEGAL CONSTRUCTION BELOW THE LINE  FQ ISSUED &amp; PAID ON DT-,                        WORK UNDER PROGRESS   </t>
  </si>
  <si>
    <t>DALPATBHAI RAMABHAI PARMAR, NEAR RAYPURA VILLAGE, Village:RAYPURA, Taluka:VADODARA,District:VADODARA</t>
  </si>
  <si>
    <t>THE VICTIM SHRI DALPATBHAI RAMABHAI PARMAR WAS TRAYING TO SNATCH THE KITE WHICH WAS FLOWN FROM UNKNOWN PLACE STUCK ON HT CONDUCTOR OF SAMIYALA JGY FEEDER AT VILL RAYPURA ON DT.14.01.21 IN THE EVENING.THE KITE WAS TIED WITH THIN ALLIMINIUM WIRE AND HENCE AS SOON AS VICTIM TOUCHED THE AL. WIRE HE GOT ELECTRIC SHOCK.</t>
  </si>
  <si>
    <t>Awaited</t>
  </si>
  <si>
    <t>NA</t>
  </si>
  <si>
    <t>Baroda O&amp;M</t>
  </si>
  <si>
    <t>ANILBHAI STARAJI MARWADI(RANA), JAYESHBHAI SHAH NI KHARI, Village:MAHELAV, Taluka:PETLAD,District:ANAND</t>
  </si>
  <si>
    <t xml:space="preserve">DUERING FLYING KITE ON SHED OF KHARI, VICTIM'S HEAD TOUCHED WITH LIVE CONDUCTOR </t>
  </si>
  <si>
    <t>Notice issued to owner of house Dt: 24.03.21 &amp; Estimate issued on 15.01.21.Estimate not paid.</t>
  </si>
  <si>
    <t>PANKAJBHAI BALDEVBHAI RATHODIYA, PIPARIYA VILLAGE, Village:PIPARIYA, Taluka:WAGHODIYA, District:VADODARA</t>
  </si>
  <si>
    <t>THE VICTIM SH.PANKAJBHAI BALDEVBHAI RATHODIYA WAS TRYING TO SNATCH THE KITE FROM TERRACE OF COMMUNITY HALL OF PIPARIYA GRAM PANCHAYAT AT JUNI NISHAL FALIYU,PIPARIYA.KITE HANGED ON 11KV KELANPUR JGY HT LINE AND WHILE PULLING KITE VICTIM CAME IN CONTACT WITH LIVE WIRE AND GOT ELECTRIC SHOCK.</t>
  </si>
  <si>
    <t>Cow owner Dalabhai Nanabhai Parmar, JAMALPUR, Village:JAMALPUR, Taluka:VIRPUR, District:MAHISAGAR</t>
  </si>
  <si>
    <t>While Dalabhai Nanabhai Parmar grazing cows, one cow went near a 11 KV HT pole of 11 KV Jambudi Ag feeder emanating power from 66 KV Salaiya SS.Due to technical fault, top pin of HT pole(location No 30/19/03) punctured, so leakage of current was passing through GI wire and hence cow got electrocuted</t>
  </si>
  <si>
    <t>BROKEN 11 KV PIN REPLACED, RESTRINGING OF CONDUCTOR  &amp; RECTIFICATION DONE</t>
  </si>
  <si>
    <t>COW OF BARIA ARVINDBHAI AJMELBHAI, KANJAV, Village:KANJAV, Taluka:LUNAWADA,District:MAHISAGAR</t>
  </si>
  <si>
    <t>FATAL ELECTRICAL ACCIDENT TO COW OF BARIA ARVINDBHAI AJMELBHAI AT VILLAGE KANJAV DUE TO 11 KV CODUCTOR SNAPPING. CONDUCTOR FELL OVER THE COW &amp; GET CONCTATED WITH LIVE POWER SUPPLY &amp; DIED</t>
  </si>
  <si>
    <t>Preventive maintenance of HT/LT lines carried out.</t>
  </si>
  <si>
    <t>Bharatbhai Bakorbhai Baria, kachipura sim, Village:kachipura, Taluka:sankheda, District:chotaudepur</t>
  </si>
  <si>
    <t xml:space="preserve">Victim (unuthorise person)was climbing on DODP POLE him self for 11kv do fuse Replacement work Manually with PLIER ON11kv Namdpur AG FEEDER and come in contact with live 11kv one phase of the do fufe wire .Victim got fell down due to electroculated </t>
  </si>
  <si>
    <t>VICTIM'S FAULT</t>
  </si>
  <si>
    <t>sh. arjunbhai ranabhai luhar, ambaliya bhatha,dedarda road, Village:ambaliya bhatha,dedarda road, Taluka:kheda,District:kheda</t>
  </si>
  <si>
    <t>On dated 4.3.21 approx 15:30 hrs. sh. arjunbhai ranabhai luhar was doing ironshed rooftop work on illegal construction suddenly ironshed may be contact with 11 kv hariyala ag line live wire and got electric shock.</t>
  </si>
  <si>
    <t xml:space="preserve">Line shifting estimate was paid  by Party. And sub work order issued by subdivision to Contractor. Illegal construction should not done </t>
  </si>
  <si>
    <t>Buffalo of Sh Jivabhai Makhabhai Barvad of Village : Gomtipur, Matar, AG Land, Pipariya Village, Village:Pipariya, Taluka:Matar,District:Kheda</t>
  </si>
  <si>
    <t>Buffalo is eating grass in agriculture land of Pipariya Village, suddenly it got electric shock as it touches damaged stay wire of DO DP situated in land which is short with DO Jumper (Outside DO jumper) of DO DP, and died at the spot. Stay wire of DO DP was broken by unknown vehicle.</t>
  </si>
  <si>
    <t>Broken stay set of DO unit is removed from location.</t>
  </si>
  <si>
    <t>Female Buffalo - Owner : Bhalabhai Kalubhai Bharwad, Nr. Vishnubhai Kalubhai Bharwad's Home, Mandir Faliyu, Ambajeti, Village:Ambajeti, Taluka:Shahera, District:Panchmahal</t>
  </si>
  <si>
    <t>The LT Pole where the buffalo died did not have the earth wire/stay attached to it. No leakage current path was found found. Buffalo might have died at other location and then brought near LT Pole.</t>
  </si>
  <si>
    <t>Mohanbhai Balvantbhai Ravat, civil hospital godhra, Village:godhra, Taluka:godhra,District:panchmahal</t>
  </si>
  <si>
    <t>As per eye victim's statement, in civil hospital compound, public shouted that one person laid down on transformer centre and power supply gone. When he reached at site it was found that one un known person laid down on oil tank of transformer hence immediately asked for tripping at SS. The person is under treatment</t>
  </si>
  <si>
    <t>SHRI SOMABHAI BHURABHAI TALAR, KASLAVATI (KOTVAL FALIYU), Village:KASLAVATI, Taluka:VIRPUR, District:MAHISAGAR</t>
  </si>
  <si>
    <t>VICTIM NAMELY SHRI SHRI SOMABHAI BHURABHAI TALAR RSIDES AT ISRODA(BHANIVADA),MAY BE SOME REASON VICTIM AND HIS FAMILY QUARRELLING AND VICTIM CLIMB ON MGVCL TRANSFORMER STRUCTURE UNOFFICIALLY AND TOUCH WITH LIVE JUMPER WIRE THEN GOR ELECTROCUTED AND HANGIN</t>
  </si>
  <si>
    <t>BHUPENDRASINH A PUVAR, BEHIND DON BOSCO SCHOOL, Village:DAKOR, Taluka:THASRA,District:KHEDA</t>
  </si>
  <si>
    <t>DAKOR NAGARPALIKA'S WATER BOWSER OPERATOR WAS WORKING TO EXTINGUISH THE FIRE BY CLIMBING UPON THE WATER BOWSER AT GARBAGE DUMP YARD. SIMULTNEOUSLY WATER BOWSER WAS MOVING AHEAD TOWARDS THE LIVE 11 KV FEEDER. THE WATER JET OPERATOR ACCIDENTLY CAME IN CONTA</t>
  </si>
  <si>
    <t>VICTIM'S FAULT AS DISTANCE OF LINE FROM GROUND IS SUFFICIENT.ONE SHOULD WORK CAREFULLY WHILE DOING SUCH TYPE OF WORK TO AVOID SUCH ACCIDENT.</t>
  </si>
  <si>
    <t>Rayliben Bhailalbhai Rathva, Madhubhai Desingbhai Rathva's farm, Village:Mudhiyari, Taluka:Bodeli, District:chhotaudepur</t>
  </si>
  <si>
    <t>FHO</t>
  </si>
  <si>
    <t xml:space="preserve">Madhubhai Desingbhai Rathva had provided fencing around his farm having crop of corn. To protect the Crop from animals he provided fencing with live illegal power through flexible wire coming from load side of Madhubhai Desingbhai Rathva’s Ag connection </t>
  </si>
  <si>
    <t xml:space="preserve">DISCONNECTED THE POWER  FROM ILLIGAL FENCING &amp; NOTICE GIVEN TO FARMER </t>
  </si>
  <si>
    <t>12.01.21</t>
  </si>
  <si>
    <t>14.04.21</t>
  </si>
  <si>
    <t>15.01.21</t>
  </si>
  <si>
    <t>30.01.21</t>
  </si>
  <si>
    <t>10.02.21</t>
  </si>
  <si>
    <t>25.02.21</t>
  </si>
  <si>
    <t>04.03.21</t>
  </si>
  <si>
    <t>18.03.21</t>
  </si>
  <si>
    <t>21.03.21</t>
  </si>
  <si>
    <t>22.03.21</t>
  </si>
  <si>
    <t>23.03.21</t>
  </si>
  <si>
    <t>25.03.21</t>
  </si>
  <si>
    <t>FOLLOW THE CEA REGULATION SAFETY RULES 12,19 &amp; 58</t>
  </si>
  <si>
    <r>
      <rPr>
        <b/>
        <i/>
        <u val="single"/>
        <sz val="14"/>
        <color indexed="8"/>
        <rFont val="Trebuchet MS"/>
        <family val="2"/>
      </rPr>
      <t>Note</t>
    </r>
    <r>
      <rPr>
        <b/>
        <i/>
        <sz val="14"/>
        <color indexed="8"/>
        <rFont val="Trebuchet MS"/>
        <family val="2"/>
      </rPr>
      <t>: Above figures for cummulative accident i.e. from April20 to March'21 are inclusive of 7 Nos. of fatal Human &amp; 1 No Fatal Animal Accident occurred in Private premises i.e. 2 No under Anand &amp; Nadiad Each, 3 Nos under Godhra Circle &amp; 1 No FA under Godhra Circle, 1 No NFH under Baroda(O&amp;M) Circle</t>
    </r>
  </si>
  <si>
    <t>Jan-March '21</t>
  </si>
  <si>
    <t>26.03.21</t>
  </si>
  <si>
    <t>APR-20 TO MAR-21</t>
  </si>
  <si>
    <t>Q-III</t>
  </si>
  <si>
    <t>October</t>
  </si>
  <si>
    <t>November</t>
  </si>
  <si>
    <t>December</t>
  </si>
  <si>
    <t>Q-IV</t>
  </si>
  <si>
    <t>January</t>
  </si>
  <si>
    <t>February</t>
  </si>
  <si>
    <t>March</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</si>
</sst>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રૂ&quot;\ #,##0;&quot;રૂ&quot;\ \-#,##0"/>
    <numFmt numFmtId="173" formatCode="&quot;રૂ&quot;\ #,##0;[Red]&quot;રૂ&quot;\ \-#,##0"/>
    <numFmt numFmtId="174" formatCode="&quot;રૂ&quot;\ #,##0.00;&quot;રૂ&quot;\ \-#,##0.00"/>
    <numFmt numFmtId="175" formatCode="&quot;રૂ&quot;\ #,##0.00;[Red]&quot;રૂ&quot;\ \-#,##0.00"/>
    <numFmt numFmtId="176" formatCode="_ &quot;રૂ&quot;\ * #,##0_ ;_ &quot;રૂ&quot;\ * \-#,##0_ ;_ &quot;રૂ&quot;\ * &quot;-&quot;_ ;_ @_ "/>
    <numFmt numFmtId="177" formatCode="_ &quot;રૂ&quot;\ * #,##0.00_ ;_ &quot;રૂ&quot;\ * \-#,##0.00_ ;_ &quot;રૂ&quot;\ * &quot;-&quot;??_ ;_ @_ "/>
    <numFmt numFmtId="178" formatCode="dd/mm/yy;@"/>
    <numFmt numFmtId="179" formatCode="h:mm;@"/>
    <numFmt numFmtId="180" formatCode="[h]:mm"/>
    <numFmt numFmtId="181" formatCode="[$-409]mmm\-yy;@"/>
    <numFmt numFmtId="182" formatCode="0.0"/>
    <numFmt numFmtId="183" formatCode="[$-409]d/mmm/yy;@"/>
    <numFmt numFmtId="184" formatCode="[$-409]h:mm:ss\ AM/PM"/>
    <numFmt numFmtId="185" formatCode="0.0000000"/>
    <numFmt numFmtId="186" formatCode="0.000000"/>
    <numFmt numFmtId="187" formatCode="0.00000"/>
    <numFmt numFmtId="188" formatCode="0.0000"/>
    <numFmt numFmtId="189" formatCode="0.000"/>
    <numFmt numFmtId="190" formatCode="0.00000000"/>
    <numFmt numFmtId="191" formatCode="dd\.mm\.yy;@"/>
    <numFmt numFmtId="192" formatCode="d/m/yy;@"/>
    <numFmt numFmtId="193" formatCode="d\.m\.yy;@"/>
    <numFmt numFmtId="194" formatCode="[$-409]dd\-mmm\-yy;@"/>
    <numFmt numFmtId="195" formatCode="0.0000000000"/>
    <numFmt numFmtId="196" formatCode="0.000000000"/>
  </numFmts>
  <fonts count="121">
    <font>
      <sz val="11"/>
      <color theme="1"/>
      <name val="Calibri"/>
      <family val="2"/>
    </font>
    <font>
      <sz val="11"/>
      <color indexed="8"/>
      <name val="Calibri"/>
      <family val="2"/>
    </font>
    <font>
      <sz val="10"/>
      <name val="Arial"/>
      <family val="2"/>
    </font>
    <font>
      <sz val="12"/>
      <color indexed="8"/>
      <name val="Arial"/>
      <family val="2"/>
    </font>
    <font>
      <sz val="10"/>
      <color indexed="8"/>
      <name val="Arial"/>
      <family val="2"/>
    </font>
    <font>
      <vertAlign val="superscript"/>
      <sz val="10"/>
      <color indexed="8"/>
      <name val="Arial"/>
      <family val="2"/>
    </font>
    <font>
      <sz val="9"/>
      <color indexed="8"/>
      <name val="Arial"/>
      <family val="2"/>
    </font>
    <font>
      <sz val="16"/>
      <color indexed="8"/>
      <name val="Arial"/>
      <family val="2"/>
    </font>
    <font>
      <sz val="8"/>
      <name val="Arial"/>
      <family val="2"/>
    </font>
    <font>
      <b/>
      <sz val="12"/>
      <name val="Arial"/>
      <family val="2"/>
    </font>
    <font>
      <sz val="11"/>
      <name val="Arial"/>
      <family val="2"/>
    </font>
    <font>
      <sz val="12"/>
      <name val="Arial"/>
      <family val="2"/>
    </font>
    <font>
      <b/>
      <sz val="14"/>
      <name val="Arial"/>
      <family val="2"/>
    </font>
    <font>
      <sz val="14"/>
      <name val="Arial"/>
      <family val="2"/>
    </font>
    <font>
      <sz val="16"/>
      <name val="Arial"/>
      <family val="2"/>
    </font>
    <font>
      <sz val="20"/>
      <color indexed="8"/>
      <name val="Arial"/>
      <family val="2"/>
    </font>
    <font>
      <b/>
      <sz val="12"/>
      <name val="Trebuchet MS"/>
      <family val="2"/>
    </font>
    <font>
      <b/>
      <sz val="12"/>
      <color indexed="8"/>
      <name val="Trebuchet MS"/>
      <family val="2"/>
    </font>
    <font>
      <b/>
      <sz val="8"/>
      <color indexed="8"/>
      <name val="Trebuchet MS"/>
      <family val="2"/>
    </font>
    <font>
      <sz val="12"/>
      <color indexed="8"/>
      <name val="Trebuchet MS"/>
      <family val="2"/>
    </font>
    <font>
      <sz val="12"/>
      <name val="Trebuchet MS"/>
      <family val="2"/>
    </font>
    <font>
      <vertAlign val="superscript"/>
      <sz val="12"/>
      <color indexed="8"/>
      <name val="Trebuchet MS"/>
      <family val="2"/>
    </font>
    <font>
      <sz val="11"/>
      <name val="Trebuchet MS"/>
      <family val="2"/>
    </font>
    <font>
      <u val="single"/>
      <sz val="12"/>
      <color indexed="8"/>
      <name val="Trebuchet MS"/>
      <family val="2"/>
    </font>
    <font>
      <vertAlign val="subscript"/>
      <sz val="12"/>
      <color indexed="8"/>
      <name val="Trebuchet MS"/>
      <family val="2"/>
    </font>
    <font>
      <sz val="14"/>
      <name val="Trebuchet MS"/>
      <family val="2"/>
    </font>
    <font>
      <b/>
      <sz val="14"/>
      <color indexed="8"/>
      <name val="Trebuchet MS"/>
      <family val="2"/>
    </font>
    <font>
      <b/>
      <vertAlign val="superscript"/>
      <sz val="14"/>
      <color indexed="8"/>
      <name val="Trebuchet MS"/>
      <family val="2"/>
    </font>
    <font>
      <sz val="16"/>
      <name val="Trebuchet MS"/>
      <family val="2"/>
    </font>
    <font>
      <b/>
      <sz val="14"/>
      <name val="Trebuchet MS"/>
      <family val="2"/>
    </font>
    <font>
      <sz val="8"/>
      <color indexed="8"/>
      <name val="Bookman Old Style"/>
      <family val="1"/>
    </font>
    <font>
      <b/>
      <sz val="12"/>
      <name val="Bookman Old Style"/>
      <family val="1"/>
    </font>
    <font>
      <sz val="12"/>
      <name val="Times New Roman"/>
      <family val="1"/>
    </font>
    <font>
      <sz val="12"/>
      <name val="Verdana"/>
      <family val="2"/>
    </font>
    <font>
      <b/>
      <sz val="12"/>
      <name val="Verdana"/>
      <family val="2"/>
    </font>
    <font>
      <b/>
      <i/>
      <sz val="14"/>
      <color indexed="8"/>
      <name val="Trebuchet MS"/>
      <family val="2"/>
    </font>
    <font>
      <b/>
      <i/>
      <u val="single"/>
      <sz val="14"/>
      <color indexed="8"/>
      <name val="Trebuchet MS"/>
      <family val="2"/>
    </font>
    <font>
      <b/>
      <sz val="14"/>
      <name val="Leelawadee"/>
      <family val="2"/>
    </font>
    <font>
      <b/>
      <sz val="11"/>
      <name val="Leelawadee"/>
      <family val="2"/>
    </font>
    <font>
      <b/>
      <sz val="13"/>
      <name val="Leelawadee"/>
      <family val="2"/>
    </font>
    <font>
      <b/>
      <sz val="12"/>
      <name val="Leelawadee"/>
      <family val="2"/>
    </font>
    <font>
      <sz val="12"/>
      <name val="Leelawadee"/>
      <family val="2"/>
    </font>
    <font>
      <b/>
      <sz val="10"/>
      <name val="Leelawadee"/>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4"/>
      <color indexed="30"/>
      <name val="Calibri"/>
      <family val="2"/>
    </font>
    <font>
      <sz val="12"/>
      <color indexed="60"/>
      <name val="Arial"/>
      <family val="2"/>
    </font>
    <font>
      <sz val="12"/>
      <color indexed="10"/>
      <name val="Arial"/>
      <family val="2"/>
    </font>
    <font>
      <sz val="11"/>
      <color indexed="12"/>
      <name val="Arial"/>
      <family val="2"/>
    </font>
    <font>
      <sz val="8"/>
      <color indexed="8"/>
      <name val="Arial"/>
      <family val="2"/>
    </font>
    <font>
      <b/>
      <sz val="12"/>
      <color indexed="8"/>
      <name val="Calibri"/>
      <family val="2"/>
    </font>
    <font>
      <sz val="11"/>
      <color indexed="8"/>
      <name val="Trebuchet MS"/>
      <family val="2"/>
    </font>
    <font>
      <sz val="12"/>
      <color indexed="10"/>
      <name val="Trebuchet MS"/>
      <family val="2"/>
    </font>
    <font>
      <b/>
      <sz val="12"/>
      <color indexed="10"/>
      <name val="Trebuchet MS"/>
      <family val="2"/>
    </font>
    <font>
      <sz val="12"/>
      <color indexed="62"/>
      <name val="Trebuchet MS"/>
      <family val="2"/>
    </font>
    <font>
      <sz val="12"/>
      <color indexed="60"/>
      <name val="Trebuchet MS"/>
      <family val="2"/>
    </font>
    <font>
      <sz val="16"/>
      <color indexed="10"/>
      <name val="Trebuchet MS"/>
      <family val="2"/>
    </font>
    <font>
      <sz val="16"/>
      <color indexed="8"/>
      <name val="Trebuchet MS"/>
      <family val="2"/>
    </font>
    <font>
      <b/>
      <sz val="16"/>
      <color indexed="8"/>
      <name val="Trebuchet MS"/>
      <family val="2"/>
    </font>
    <font>
      <sz val="11"/>
      <color indexed="8"/>
      <name val="Leelawadee"/>
      <family val="2"/>
    </font>
    <font>
      <sz val="12"/>
      <color indexed="8"/>
      <name val="Leelawadee"/>
      <family val="2"/>
    </font>
    <font>
      <b/>
      <sz val="11"/>
      <color indexed="8"/>
      <name val="Arial"/>
      <family val="2"/>
    </font>
    <font>
      <sz val="12"/>
      <color indexed="10"/>
      <name val="Verdana"/>
      <family val="2"/>
    </font>
    <font>
      <sz val="14"/>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4"/>
      <color rgb="FF0070C0"/>
      <name val="Calibri"/>
      <family val="2"/>
    </font>
    <font>
      <sz val="9"/>
      <color theme="1"/>
      <name val="Arial"/>
      <family val="2"/>
    </font>
    <font>
      <sz val="16"/>
      <color theme="1"/>
      <name val="Arial"/>
      <family val="2"/>
    </font>
    <font>
      <sz val="12"/>
      <color theme="1"/>
      <name val="Arial"/>
      <family val="2"/>
    </font>
    <font>
      <sz val="12"/>
      <color rgb="FFC00000"/>
      <name val="Arial"/>
      <family val="2"/>
    </font>
    <font>
      <sz val="12"/>
      <color rgb="FFFF0000"/>
      <name val="Arial"/>
      <family val="2"/>
    </font>
    <font>
      <sz val="11"/>
      <color rgb="FF0000FF"/>
      <name val="Arial"/>
      <family val="2"/>
    </font>
    <font>
      <sz val="8"/>
      <color theme="1"/>
      <name val="Arial"/>
      <family val="2"/>
    </font>
    <font>
      <b/>
      <sz val="12"/>
      <color theme="1"/>
      <name val="Calibri"/>
      <family val="2"/>
    </font>
    <font>
      <sz val="11"/>
      <color theme="1"/>
      <name val="Trebuchet MS"/>
      <family val="2"/>
    </font>
    <font>
      <sz val="12"/>
      <color theme="1"/>
      <name val="Trebuchet MS"/>
      <family val="2"/>
    </font>
    <font>
      <b/>
      <sz val="12"/>
      <color theme="1"/>
      <name val="Trebuchet MS"/>
      <family val="2"/>
    </font>
    <font>
      <sz val="12"/>
      <color rgb="FFFF0000"/>
      <name val="Trebuchet MS"/>
      <family val="2"/>
    </font>
    <font>
      <b/>
      <sz val="12"/>
      <color rgb="FFFF0000"/>
      <name val="Trebuchet MS"/>
      <family val="2"/>
    </font>
    <font>
      <sz val="12"/>
      <color theme="3" tint="0.39998000860214233"/>
      <name val="Trebuchet MS"/>
      <family val="2"/>
    </font>
    <font>
      <sz val="12"/>
      <color rgb="FFC00000"/>
      <name val="Trebuchet MS"/>
      <family val="2"/>
    </font>
    <font>
      <sz val="16"/>
      <color rgb="FFFF0000"/>
      <name val="Trebuchet MS"/>
      <family val="2"/>
    </font>
    <font>
      <sz val="16"/>
      <color theme="1"/>
      <name val="Trebuchet MS"/>
      <family val="2"/>
    </font>
    <font>
      <b/>
      <sz val="16"/>
      <color theme="1"/>
      <name val="Trebuchet MS"/>
      <family val="2"/>
    </font>
    <font>
      <sz val="11"/>
      <color theme="1"/>
      <name val="Leelawadee"/>
      <family val="2"/>
    </font>
    <font>
      <sz val="12"/>
      <color theme="1"/>
      <name val="Leelawadee"/>
      <family val="2"/>
    </font>
    <font>
      <b/>
      <sz val="11"/>
      <color theme="1"/>
      <name val="Arial"/>
      <family val="2"/>
    </font>
    <font>
      <sz val="12"/>
      <color rgb="FFFF0000"/>
      <name val="Verdana"/>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right/>
      <top style="medium"/>
      <bottom/>
    </border>
    <border>
      <left/>
      <right style="medium"/>
      <top/>
      <bottom/>
    </border>
    <border>
      <left style="thin"/>
      <right style="thin"/>
      <top/>
      <bottom style="thin"/>
    </border>
    <border>
      <left style="thin"/>
      <right style="medium"/>
      <top style="thin"/>
      <bottom style="thin"/>
    </border>
    <border>
      <left style="medium"/>
      <right/>
      <top style="medium"/>
      <bottom/>
    </border>
    <border>
      <left style="medium"/>
      <right/>
      <top/>
      <bottom/>
    </border>
    <border>
      <left style="medium"/>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medium"/>
      <top/>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border>
    <border>
      <left style="thin"/>
      <right style="thin"/>
      <top>
        <color indexed="63"/>
      </top>
      <bottom>
        <color indexed="63"/>
      </bottom>
    </border>
    <border>
      <left style="medium"/>
      <right style="medium"/>
      <top style="medium"/>
      <bottom style="medium"/>
    </border>
    <border>
      <left style="thin"/>
      <right/>
      <top style="thin"/>
      <bottom style="thin"/>
    </border>
    <border>
      <left>
        <color indexed="63"/>
      </left>
      <right>
        <color indexed="63"/>
      </right>
      <top style="thin"/>
      <bottom style="thin"/>
    </border>
    <border>
      <left>
        <color indexed="63"/>
      </left>
      <right style="thin"/>
      <top style="thin"/>
      <bottom style="thin"/>
    </border>
    <border>
      <left/>
      <right/>
      <top/>
      <bottom style="thin"/>
    </border>
    <border>
      <left style="thin"/>
      <right style="thin"/>
      <top style="medium"/>
      <bottom>
        <color indexed="63"/>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bottom style="thin"/>
    </border>
    <border>
      <left>
        <color indexed="63"/>
      </left>
      <right style="medium"/>
      <top style="thin"/>
      <bottom style="thin"/>
    </border>
    <border>
      <left/>
      <right style="medium"/>
      <top style="medium"/>
      <bottom/>
    </border>
    <border>
      <left style="medium"/>
      <right/>
      <top/>
      <bottom style="medium"/>
    </border>
    <border>
      <left/>
      <right/>
      <top/>
      <bottom style="medium"/>
    </border>
    <border>
      <left style="medium"/>
      <right style="thin"/>
      <top style="thin"/>
      <bottom>
        <color indexed="63"/>
      </bottom>
    </border>
    <border>
      <left style="thin"/>
      <right style="medium"/>
      <top style="thin"/>
      <bottom>
        <color indexed="63"/>
      </bottom>
    </border>
    <border>
      <left>
        <color indexed="63"/>
      </left>
      <right>
        <color indexed="63"/>
      </right>
      <top style="thin"/>
      <bottom>
        <color indexed="63"/>
      </bottom>
    </border>
    <border>
      <left style="medium"/>
      <right style="medium"/>
      <top style="medium"/>
      <bottom/>
    </border>
    <border>
      <left style="medium"/>
      <right style="thin"/>
      <top>
        <color indexed="63"/>
      </top>
      <bottom style="medium"/>
    </border>
    <border>
      <left style="thin"/>
      <right style="thin"/>
      <top/>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4"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 fillId="0" borderId="0">
      <alignment/>
      <protection/>
    </xf>
    <xf numFmtId="0" fontId="84"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2" fillId="0" borderId="0">
      <alignment/>
      <protection/>
    </xf>
    <xf numFmtId="0" fontId="2" fillId="0" borderId="0">
      <alignment/>
      <protection/>
    </xf>
    <xf numFmtId="0" fontId="0" fillId="0" borderId="0">
      <alignment vertical="top"/>
      <protection/>
    </xf>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386">
    <xf numFmtId="0" fontId="0" fillId="0" borderId="0" xfId="0" applyFont="1" applyAlignment="1">
      <alignment/>
    </xf>
    <xf numFmtId="0" fontId="96" fillId="0" borderId="0" xfId="0" applyFont="1" applyAlignment="1">
      <alignment/>
    </xf>
    <xf numFmtId="0" fontId="97" fillId="0" borderId="0" xfId="0" applyFont="1" applyAlignment="1">
      <alignment/>
    </xf>
    <xf numFmtId="0" fontId="3" fillId="0" borderId="0" xfId="0" applyFont="1" applyAlignment="1">
      <alignment/>
    </xf>
    <xf numFmtId="0" fontId="4" fillId="0" borderId="0" xfId="0" applyFont="1" applyAlignment="1">
      <alignment/>
    </xf>
    <xf numFmtId="0" fontId="98" fillId="0" borderId="0" xfId="0" applyFont="1" applyAlignment="1">
      <alignment/>
    </xf>
    <xf numFmtId="0" fontId="99" fillId="0" borderId="0" xfId="0" applyFont="1" applyAlignment="1">
      <alignment/>
    </xf>
    <xf numFmtId="0" fontId="7" fillId="0" borderId="0" xfId="0" applyFont="1" applyAlignment="1">
      <alignment wrapText="1"/>
    </xf>
    <xf numFmtId="0" fontId="100" fillId="0" borderId="0" xfId="0" applyFont="1" applyAlignment="1">
      <alignment/>
    </xf>
    <xf numFmtId="0" fontId="6" fillId="0" borderId="0" xfId="0" applyFont="1" applyAlignment="1">
      <alignment wrapText="1"/>
    </xf>
    <xf numFmtId="0" fontId="96" fillId="0" borderId="0" xfId="0" applyFont="1" applyFill="1" applyAlignment="1">
      <alignment horizontal="left"/>
    </xf>
    <xf numFmtId="0" fontId="8" fillId="0" borderId="0" xfId="0" applyFont="1" applyAlignment="1">
      <alignment vertical="center"/>
    </xf>
    <xf numFmtId="0" fontId="10" fillId="0" borderId="0" xfId="0" applyFont="1" applyFill="1" applyAlignment="1">
      <alignment/>
    </xf>
    <xf numFmtId="0" fontId="101" fillId="0" borderId="0" xfId="0" applyFont="1" applyAlignment="1">
      <alignment/>
    </xf>
    <xf numFmtId="0" fontId="102" fillId="0" borderId="0" xfId="0" applyFont="1" applyAlignment="1">
      <alignment/>
    </xf>
    <xf numFmtId="0" fontId="10" fillId="0" borderId="0" xfId="0" applyFont="1" applyFill="1" applyAlignment="1">
      <alignment horizontal="left"/>
    </xf>
    <xf numFmtId="0" fontId="10" fillId="0" borderId="0" xfId="0" applyFont="1" applyAlignment="1">
      <alignment/>
    </xf>
    <xf numFmtId="0" fontId="9" fillId="0" borderId="0" xfId="0" applyFont="1" applyAlignment="1">
      <alignment vertical="center" wrapText="1"/>
    </xf>
    <xf numFmtId="0" fontId="11" fillId="0" borderId="0" xfId="0" applyFont="1" applyAlignment="1">
      <alignment vertical="center" wrapText="1"/>
    </xf>
    <xf numFmtId="0" fontId="13" fillId="0" borderId="0" xfId="0" applyFont="1" applyAlignment="1">
      <alignment/>
    </xf>
    <xf numFmtId="0" fontId="14" fillId="0" borderId="0" xfId="0" applyFont="1" applyFill="1" applyAlignment="1">
      <alignment/>
    </xf>
    <xf numFmtId="0" fontId="103" fillId="0" borderId="0" xfId="0" applyFont="1" applyFill="1" applyAlignment="1">
      <alignment/>
    </xf>
    <xf numFmtId="0" fontId="104" fillId="0" borderId="0" xfId="0" applyFont="1" applyFill="1" applyAlignment="1">
      <alignment horizontal="left"/>
    </xf>
    <xf numFmtId="0" fontId="0" fillId="0" borderId="0" xfId="0" applyFont="1" applyAlignment="1">
      <alignment/>
    </xf>
    <xf numFmtId="0" fontId="105" fillId="0" borderId="0" xfId="0" applyFont="1" applyAlignment="1">
      <alignment/>
    </xf>
    <xf numFmtId="0" fontId="11" fillId="0" borderId="0" xfId="0" applyFont="1" applyAlignment="1">
      <alignment horizontal="center" vertical="center" wrapText="1"/>
    </xf>
    <xf numFmtId="0" fontId="10" fillId="0" borderId="0" xfId="0" applyFont="1" applyAlignment="1">
      <alignment vertical="center"/>
    </xf>
    <xf numFmtId="0" fontId="10" fillId="0" borderId="0" xfId="0" applyFont="1" applyBorder="1" applyAlignment="1">
      <alignment horizontal="center" vertical="center"/>
    </xf>
    <xf numFmtId="0" fontId="10" fillId="0" borderId="0" xfId="0" applyFont="1" applyBorder="1" applyAlignment="1">
      <alignment/>
    </xf>
    <xf numFmtId="0" fontId="11" fillId="0" borderId="0" xfId="0" applyFont="1" applyBorder="1" applyAlignment="1">
      <alignment horizontal="center" vertical="center" wrapText="1"/>
    </xf>
    <xf numFmtId="0" fontId="19" fillId="0" borderId="10" xfId="0" applyFont="1" applyBorder="1" applyAlignment="1">
      <alignment horizontal="center" vertical="center"/>
    </xf>
    <xf numFmtId="0" fontId="20" fillId="0" borderId="11" xfId="0" applyFont="1" applyBorder="1" applyAlignment="1">
      <alignment horizontal="left" vertical="center" wrapText="1"/>
    </xf>
    <xf numFmtId="0" fontId="20" fillId="0" borderId="11" xfId="0" applyFont="1" applyBorder="1" applyAlignment="1">
      <alignment horizontal="right" vertical="center"/>
    </xf>
    <xf numFmtId="0" fontId="20" fillId="0" borderId="11" xfId="0" applyFont="1" applyBorder="1" applyAlignment="1">
      <alignment horizontal="left" vertical="center"/>
    </xf>
    <xf numFmtId="0" fontId="18" fillId="0" borderId="12" xfId="0" applyFont="1" applyBorder="1" applyAlignment="1">
      <alignment/>
    </xf>
    <xf numFmtId="0" fontId="16" fillId="0" borderId="13" xfId="0" applyFont="1" applyBorder="1" applyAlignment="1">
      <alignment horizontal="left" vertical="center"/>
    </xf>
    <xf numFmtId="0" fontId="106" fillId="0" borderId="14" xfId="0" applyFont="1" applyBorder="1" applyAlignment="1">
      <alignment/>
    </xf>
    <xf numFmtId="0" fontId="106" fillId="0" borderId="0" xfId="0" applyFont="1" applyBorder="1" applyAlignment="1">
      <alignment/>
    </xf>
    <xf numFmtId="0" fontId="106" fillId="0" borderId="15" xfId="0" applyFont="1" applyBorder="1" applyAlignment="1">
      <alignment/>
    </xf>
    <xf numFmtId="0" fontId="17" fillId="0" borderId="11" xfId="0" applyFont="1" applyBorder="1" applyAlignment="1">
      <alignment horizontal="center"/>
    </xf>
    <xf numFmtId="0" fontId="17" fillId="0" borderId="16" xfId="0" applyFont="1" applyBorder="1" applyAlignment="1">
      <alignment horizontal="center" vertical="center" wrapText="1"/>
    </xf>
    <xf numFmtId="0" fontId="17" fillId="0" borderId="17" xfId="0" applyFont="1" applyBorder="1" applyAlignment="1">
      <alignment horizontal="center"/>
    </xf>
    <xf numFmtId="0" fontId="19" fillId="0" borderId="18" xfId="0" applyFont="1" applyBorder="1" applyAlignment="1">
      <alignment/>
    </xf>
    <xf numFmtId="0" fontId="19" fillId="0" borderId="19" xfId="0" applyFont="1" applyBorder="1" applyAlignment="1">
      <alignment/>
    </xf>
    <xf numFmtId="0" fontId="19" fillId="0" borderId="0" xfId="0" applyFont="1" applyAlignment="1">
      <alignment/>
    </xf>
    <xf numFmtId="0" fontId="17" fillId="0" borderId="0" xfId="0" applyFont="1" applyAlignment="1">
      <alignment horizontal="left"/>
    </xf>
    <xf numFmtId="0" fontId="107" fillId="0" borderId="0" xfId="0" applyFont="1" applyAlignment="1">
      <alignment/>
    </xf>
    <xf numFmtId="0" fontId="19" fillId="0" borderId="11" xfId="0" applyFont="1" applyBorder="1" applyAlignment="1">
      <alignment horizontal="center" vertical="center" wrapText="1"/>
    </xf>
    <xf numFmtId="0" fontId="17" fillId="0" borderId="11" xfId="0" applyFont="1" applyBorder="1" applyAlignment="1">
      <alignment horizontal="center" vertical="center" wrapText="1"/>
    </xf>
    <xf numFmtId="0" fontId="19" fillId="0" borderId="20" xfId="0" applyFont="1" applyBorder="1" applyAlignment="1">
      <alignment horizontal="center" vertical="top" wrapText="1"/>
    </xf>
    <xf numFmtId="0" fontId="16" fillId="0" borderId="11" xfId="0" applyFont="1" applyBorder="1" applyAlignment="1">
      <alignment horizontal="center" vertical="center" wrapText="1"/>
    </xf>
    <xf numFmtId="0" fontId="16" fillId="0" borderId="11" xfId="0" applyFont="1" applyBorder="1" applyAlignment="1">
      <alignment vertical="top" wrapText="1"/>
    </xf>
    <xf numFmtId="0" fontId="16" fillId="0" borderId="11" xfId="0" applyFont="1" applyBorder="1" applyAlignment="1">
      <alignment horizontal="right" vertical="top" wrapText="1"/>
    </xf>
    <xf numFmtId="0" fontId="20" fillId="0" borderId="11" xfId="0" applyFont="1" applyBorder="1" applyAlignment="1">
      <alignment horizontal="center" vertical="center" wrapText="1"/>
    </xf>
    <xf numFmtId="0" fontId="20" fillId="0" borderId="11" xfId="0" applyFont="1" applyBorder="1" applyAlignment="1">
      <alignment horizontal="right" vertical="center" wrapText="1"/>
    </xf>
    <xf numFmtId="1" fontId="20" fillId="0" borderId="11" xfId="0" applyNumberFormat="1" applyFont="1" applyBorder="1" applyAlignment="1">
      <alignment horizontal="right" vertical="center" wrapText="1"/>
    </xf>
    <xf numFmtId="0" fontId="20" fillId="0" borderId="11" xfId="0" applyFont="1" applyBorder="1" applyAlignment="1">
      <alignment/>
    </xf>
    <xf numFmtId="1" fontId="20" fillId="0" borderId="11" xfId="0" applyNumberFormat="1" applyFont="1" applyBorder="1" applyAlignment="1">
      <alignment horizontal="right" vertical="center"/>
    </xf>
    <xf numFmtId="0" fontId="20" fillId="0" borderId="11" xfId="0" applyFont="1" applyBorder="1" applyAlignment="1">
      <alignment vertical="top"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7" xfId="0" applyFont="1" applyBorder="1" applyAlignment="1">
      <alignment horizontal="center" vertical="center" wrapText="1"/>
    </xf>
    <xf numFmtId="0" fontId="19" fillId="0" borderId="24" xfId="0" applyFont="1" applyBorder="1" applyAlignment="1">
      <alignment vertical="top" wrapText="1"/>
    </xf>
    <xf numFmtId="0" fontId="19" fillId="0" borderId="20" xfId="0" applyFont="1" applyBorder="1" applyAlignment="1">
      <alignment vertical="top" wrapText="1"/>
    </xf>
    <xf numFmtId="0" fontId="19" fillId="0" borderId="2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25"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28" xfId="0" applyFont="1" applyBorder="1" applyAlignment="1">
      <alignment horizontal="center" vertical="center" wrapText="1"/>
    </xf>
    <xf numFmtId="2" fontId="20" fillId="0" borderId="11" xfId="0" applyNumberFormat="1" applyFont="1" applyBorder="1" applyAlignment="1">
      <alignment horizontal="right" vertical="center" wrapText="1"/>
    </xf>
    <xf numFmtId="0" fontId="16" fillId="0" borderId="11" xfId="0" applyFont="1" applyBorder="1" applyAlignment="1">
      <alignment horizontal="right" vertical="center" wrapText="1"/>
    </xf>
    <xf numFmtId="0" fontId="16" fillId="0" borderId="11" xfId="0" applyFont="1" applyBorder="1" applyAlignment="1">
      <alignment horizontal="right" vertical="center"/>
    </xf>
    <xf numFmtId="2" fontId="16" fillId="0" borderId="11" xfId="0" applyNumberFormat="1" applyFont="1" applyBorder="1" applyAlignment="1">
      <alignment horizontal="right" vertical="center" wrapText="1"/>
    </xf>
    <xf numFmtId="0" fontId="16" fillId="0" borderId="0" xfId="0" applyFont="1" applyBorder="1" applyAlignment="1">
      <alignment horizontal="left"/>
    </xf>
    <xf numFmtId="0" fontId="22" fillId="0" borderId="0" xfId="0" applyFont="1" applyBorder="1" applyAlignment="1">
      <alignment/>
    </xf>
    <xf numFmtId="0" fontId="20" fillId="0" borderId="16" xfId="0" applyFont="1" applyBorder="1" applyAlignment="1">
      <alignment horizontal="left" vertical="center" wrapText="1"/>
    </xf>
    <xf numFmtId="0" fontId="20" fillId="0" borderId="16" xfId="0" applyFont="1" applyBorder="1" applyAlignment="1">
      <alignment horizontal="right" vertical="center" wrapText="1"/>
    </xf>
    <xf numFmtId="2" fontId="20" fillId="0" borderId="16" xfId="0" applyNumberFormat="1" applyFont="1" applyBorder="1" applyAlignment="1">
      <alignment horizontal="right" vertical="center" wrapText="1"/>
    </xf>
    <xf numFmtId="0" fontId="20" fillId="0" borderId="16" xfId="0" applyFont="1" applyBorder="1" applyAlignment="1">
      <alignment horizontal="center" vertical="center"/>
    </xf>
    <xf numFmtId="0" fontId="20" fillId="0" borderId="11" xfId="0" applyFont="1" applyBorder="1" applyAlignment="1">
      <alignment horizontal="center" vertical="center"/>
    </xf>
    <xf numFmtId="0" fontId="16" fillId="0" borderId="13" xfId="0" applyFont="1" applyBorder="1" applyAlignment="1">
      <alignment horizontal="center" vertical="center" wrapText="1"/>
    </xf>
    <xf numFmtId="0" fontId="16" fillId="0" borderId="25" xfId="0" applyFont="1" applyBorder="1" applyAlignment="1">
      <alignment horizontal="center" vertical="center" wrapText="1"/>
    </xf>
    <xf numFmtId="0" fontId="17" fillId="0" borderId="0" xfId="0" applyFont="1" applyAlignment="1">
      <alignment horizontal="center"/>
    </xf>
    <xf numFmtId="0" fontId="19" fillId="0" borderId="20" xfId="0" applyFont="1" applyBorder="1" applyAlignment="1">
      <alignment horizontal="center" wrapText="1"/>
    </xf>
    <xf numFmtId="0" fontId="17" fillId="0" borderId="0" xfId="0" applyFont="1" applyAlignment="1">
      <alignment horizontal="left" indent="2"/>
    </xf>
    <xf numFmtId="0" fontId="19" fillId="0" borderId="0" xfId="0" applyFont="1" applyAlignment="1">
      <alignment horizontal="left" indent="2"/>
    </xf>
    <xf numFmtId="0" fontId="19" fillId="0" borderId="0" xfId="0" applyFont="1" applyAlignment="1">
      <alignment wrapText="1"/>
    </xf>
    <xf numFmtId="2" fontId="19" fillId="0" borderId="24" xfId="0" applyNumberFormat="1" applyFont="1" applyBorder="1" applyAlignment="1">
      <alignment vertical="top" wrapText="1"/>
    </xf>
    <xf numFmtId="0" fontId="19" fillId="0" borderId="24" xfId="0" applyFont="1" applyBorder="1" applyAlignment="1">
      <alignment horizontal="center" vertical="center" wrapText="1"/>
    </xf>
    <xf numFmtId="0" fontId="23" fillId="0" borderId="0" xfId="0" applyFont="1" applyAlignment="1">
      <alignment/>
    </xf>
    <xf numFmtId="0" fontId="17" fillId="0" borderId="0" xfId="0" applyFont="1" applyBorder="1" applyAlignment="1">
      <alignment horizontal="left"/>
    </xf>
    <xf numFmtId="0" fontId="107" fillId="0" borderId="0" xfId="0" applyFont="1" applyBorder="1" applyAlignment="1">
      <alignment/>
    </xf>
    <xf numFmtId="0" fontId="19" fillId="0" borderId="11" xfId="0" applyFont="1" applyBorder="1" applyAlignment="1">
      <alignment vertical="center"/>
    </xf>
    <xf numFmtId="0" fontId="19" fillId="0" borderId="11" xfId="0" applyFont="1" applyBorder="1" applyAlignment="1">
      <alignment horizontal="center" vertical="center"/>
    </xf>
    <xf numFmtId="0" fontId="19" fillId="0" borderId="11" xfId="0" applyFont="1" applyFill="1" applyBorder="1" applyAlignment="1">
      <alignment horizontal="center" vertical="center" wrapText="1"/>
    </xf>
    <xf numFmtId="0" fontId="19" fillId="0" borderId="11" xfId="0" applyFont="1" applyFill="1" applyBorder="1" applyAlignment="1">
      <alignment horizontal="center" vertical="center"/>
    </xf>
    <xf numFmtId="0" fontId="19" fillId="0" borderId="11" xfId="0" applyFont="1" applyFill="1" applyBorder="1" applyAlignment="1">
      <alignment horizontal="right" vertical="center"/>
    </xf>
    <xf numFmtId="0" fontId="19" fillId="0" borderId="11" xfId="0" applyFont="1" applyFill="1" applyBorder="1" applyAlignment="1">
      <alignment vertical="center"/>
    </xf>
    <xf numFmtId="0" fontId="19" fillId="0" borderId="16"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07"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07" fillId="0" borderId="16" xfId="0" applyFont="1" applyFill="1" applyBorder="1" applyAlignment="1">
      <alignment horizontal="center" vertical="center" wrapText="1"/>
    </xf>
    <xf numFmtId="0" fontId="108" fillId="0" borderId="0" xfId="0" applyFont="1" applyBorder="1" applyAlignment="1">
      <alignment/>
    </xf>
    <xf numFmtId="0" fontId="108" fillId="0" borderId="16" xfId="0" applyFont="1" applyBorder="1" applyAlignment="1">
      <alignment horizontal="center" vertical="center" wrapText="1"/>
    </xf>
    <xf numFmtId="0" fontId="107" fillId="33" borderId="11" xfId="0" applyFont="1" applyFill="1" applyBorder="1" applyAlignment="1">
      <alignment horizontal="center" vertical="center"/>
    </xf>
    <xf numFmtId="1" fontId="107" fillId="33" borderId="11" xfId="0" applyNumberFormat="1" applyFont="1" applyFill="1" applyBorder="1" applyAlignment="1">
      <alignment horizontal="center" vertical="center"/>
    </xf>
    <xf numFmtId="1" fontId="107" fillId="33" borderId="11" xfId="0" applyNumberFormat="1" applyFont="1" applyFill="1" applyBorder="1" applyAlignment="1">
      <alignment horizontal="right" vertical="center"/>
    </xf>
    <xf numFmtId="180" fontId="108" fillId="0" borderId="11" xfId="0" applyNumberFormat="1" applyFont="1" applyBorder="1" applyAlignment="1">
      <alignment horizontal="right" vertical="center"/>
    </xf>
    <xf numFmtId="1" fontId="20" fillId="0" borderId="11" xfId="0" applyNumberFormat="1" applyFont="1" applyBorder="1" applyAlignment="1">
      <alignment horizontal="center" vertical="center" wrapText="1"/>
    </xf>
    <xf numFmtId="1" fontId="20" fillId="0" borderId="11" xfId="0" applyNumberFormat="1" applyFont="1" applyBorder="1" applyAlignment="1">
      <alignment horizontal="center" vertical="center"/>
    </xf>
    <xf numFmtId="1" fontId="16" fillId="0" borderId="11" xfId="0" applyNumberFormat="1" applyFont="1" applyBorder="1" applyAlignment="1">
      <alignment horizontal="center" vertical="center"/>
    </xf>
    <xf numFmtId="0" fontId="16" fillId="34" borderId="11" xfId="0" applyFont="1" applyFill="1" applyBorder="1" applyAlignment="1">
      <alignment vertical="top" wrapText="1"/>
    </xf>
    <xf numFmtId="0" fontId="109" fillId="0" borderId="11" xfId="0" applyFont="1" applyBorder="1" applyAlignment="1">
      <alignment vertical="top" wrapText="1"/>
    </xf>
    <xf numFmtId="0" fontId="20" fillId="0" borderId="11" xfId="0" applyFont="1" applyBorder="1" applyAlignment="1">
      <alignment horizontal="center" vertical="top" wrapText="1"/>
    </xf>
    <xf numFmtId="0" fontId="20" fillId="0" borderId="11" xfId="0" applyFont="1" applyFill="1" applyBorder="1" applyAlignment="1">
      <alignment horizontal="center" vertical="center"/>
    </xf>
    <xf numFmtId="1" fontId="20" fillId="0" borderId="11" xfId="0" applyNumberFormat="1" applyFont="1" applyFill="1" applyBorder="1" applyAlignment="1">
      <alignment horizontal="center" vertical="center"/>
    </xf>
    <xf numFmtId="0" fontId="20" fillId="0" borderId="11" xfId="0" applyFont="1" applyFill="1" applyBorder="1" applyAlignment="1">
      <alignment/>
    </xf>
    <xf numFmtId="1" fontId="20" fillId="0" borderId="11" xfId="0" applyNumberFormat="1" applyFont="1" applyFill="1" applyBorder="1" applyAlignment="1">
      <alignment/>
    </xf>
    <xf numFmtId="0" fontId="109" fillId="0" borderId="0" xfId="0" applyFont="1" applyBorder="1" applyAlignment="1">
      <alignment/>
    </xf>
    <xf numFmtId="0" fontId="110" fillId="0" borderId="11" xfId="0" applyFont="1" applyBorder="1" applyAlignment="1">
      <alignment vertical="top" wrapText="1"/>
    </xf>
    <xf numFmtId="0" fontId="110" fillId="0" borderId="11" xfId="0" applyFont="1" applyBorder="1" applyAlignment="1">
      <alignment horizontal="left" vertical="center" wrapText="1"/>
    </xf>
    <xf numFmtId="1" fontId="111" fillId="0" borderId="11" xfId="0" applyNumberFormat="1" applyFont="1" applyFill="1" applyBorder="1" applyAlignment="1">
      <alignment/>
    </xf>
    <xf numFmtId="0" fontId="112" fillId="0" borderId="11" xfId="0" applyFont="1" applyBorder="1" applyAlignment="1">
      <alignment/>
    </xf>
    <xf numFmtId="1" fontId="16" fillId="0" borderId="11" xfId="0" applyNumberFormat="1" applyFont="1" applyBorder="1" applyAlignment="1">
      <alignment horizontal="center" vertical="center" wrapText="1"/>
    </xf>
    <xf numFmtId="0" fontId="19" fillId="0" borderId="11" xfId="0" applyFont="1" applyBorder="1" applyAlignment="1">
      <alignment horizontal="left" vertical="center" wrapText="1"/>
    </xf>
    <xf numFmtId="0" fontId="19" fillId="0" borderId="11" xfId="0" applyFont="1" applyBorder="1" applyAlignment="1">
      <alignment horizontal="left" vertical="center" indent="1"/>
    </xf>
    <xf numFmtId="0" fontId="19" fillId="0" borderId="11" xfId="0" applyFont="1" applyBorder="1" applyAlignment="1">
      <alignment horizontal="left" vertical="center" wrapText="1" indent="1"/>
    </xf>
    <xf numFmtId="0" fontId="17" fillId="0" borderId="11" xfId="0" applyFont="1" applyBorder="1" applyAlignment="1">
      <alignment horizontal="center" vertical="center"/>
    </xf>
    <xf numFmtId="0" fontId="25" fillId="0" borderId="11" xfId="0" applyFont="1" applyBorder="1" applyAlignment="1">
      <alignment vertical="center" wrapText="1"/>
    </xf>
    <xf numFmtId="0" fontId="25" fillId="33" borderId="11" xfId="0" applyFont="1" applyFill="1" applyBorder="1" applyAlignment="1">
      <alignment horizontal="right" vertical="center"/>
    </xf>
    <xf numFmtId="1" fontId="25" fillId="0" borderId="11" xfId="0" applyNumberFormat="1" applyFont="1" applyFill="1" applyBorder="1" applyAlignment="1">
      <alignment horizontal="right" vertical="center"/>
    </xf>
    <xf numFmtId="1" fontId="25" fillId="33" borderId="11" xfId="0" applyNumberFormat="1" applyFont="1" applyFill="1" applyBorder="1" applyAlignment="1">
      <alignment horizontal="right" vertical="center"/>
    </xf>
    <xf numFmtId="0" fontId="20" fillId="0" borderId="17" xfId="0" applyFont="1" applyFill="1" applyBorder="1" applyAlignment="1">
      <alignment horizontal="right" vertical="center" wrapText="1"/>
    </xf>
    <xf numFmtId="0" fontId="26" fillId="0" borderId="16" xfId="0" applyFont="1" applyBorder="1" applyAlignment="1">
      <alignment horizontal="center" vertical="center" wrapText="1"/>
    </xf>
    <xf numFmtId="0" fontId="26" fillId="0" borderId="11" xfId="0" applyFont="1" applyBorder="1" applyAlignment="1">
      <alignment horizontal="center" vertical="center" wrapText="1"/>
    </xf>
    <xf numFmtId="0" fontId="16" fillId="0" borderId="0" xfId="0" applyFont="1" applyFill="1" applyBorder="1" applyAlignment="1">
      <alignment horizontal="left"/>
    </xf>
    <xf numFmtId="0" fontId="25" fillId="0" borderId="11" xfId="0" applyFont="1" applyFill="1" applyBorder="1" applyAlignment="1">
      <alignment vertical="center" wrapText="1"/>
    </xf>
    <xf numFmtId="1" fontId="16" fillId="0" borderId="11" xfId="0" applyNumberFormat="1" applyFont="1" applyFill="1" applyBorder="1" applyAlignment="1">
      <alignment horizontal="center" vertical="center" wrapText="1"/>
    </xf>
    <xf numFmtId="0" fontId="101" fillId="0" borderId="0" xfId="0" applyFont="1" applyFill="1" applyAlignment="1">
      <alignment/>
    </xf>
    <xf numFmtId="0" fontId="19" fillId="0" borderId="11" xfId="0" applyFont="1" applyFill="1" applyBorder="1" applyAlignment="1">
      <alignment horizontal="right" vertical="center" wrapText="1"/>
    </xf>
    <xf numFmtId="0" fontId="96" fillId="0" borderId="0" xfId="0" applyFont="1" applyFill="1" applyAlignment="1">
      <alignment/>
    </xf>
    <xf numFmtId="0" fontId="113" fillId="0" borderId="11" xfId="0" applyFont="1" applyFill="1" applyBorder="1" applyAlignment="1">
      <alignment horizontal="center" vertical="center"/>
    </xf>
    <xf numFmtId="1" fontId="114" fillId="0" borderId="11" xfId="0" applyNumberFormat="1" applyFont="1" applyFill="1" applyBorder="1" applyAlignment="1">
      <alignment horizontal="center" vertical="center"/>
    </xf>
    <xf numFmtId="0" fontId="28" fillId="0" borderId="11" xfId="0" applyFont="1" applyFill="1" applyBorder="1" applyAlignment="1">
      <alignment horizontal="center" vertical="center"/>
    </xf>
    <xf numFmtId="0" fontId="115" fillId="0" borderId="11" xfId="0" applyFont="1" applyBorder="1" applyAlignment="1">
      <alignment horizontal="center" vertical="center"/>
    </xf>
    <xf numFmtId="0" fontId="17" fillId="0" borderId="0" xfId="0" applyFont="1" applyAlignment="1">
      <alignment horizontal="left" vertical="center"/>
    </xf>
    <xf numFmtId="0" fontId="17" fillId="0" borderId="12" xfId="0" applyFont="1" applyBorder="1" applyAlignment="1">
      <alignment horizontal="center" wrapText="1"/>
    </xf>
    <xf numFmtId="0" fontId="17" fillId="0" borderId="13" xfId="0" applyFont="1" applyBorder="1" applyAlignment="1">
      <alignment horizontal="center" wrapText="1"/>
    </xf>
    <xf numFmtId="0" fontId="17" fillId="0" borderId="25" xfId="0" applyFont="1" applyBorder="1" applyAlignment="1">
      <alignment horizontal="center" wrapText="1"/>
    </xf>
    <xf numFmtId="0" fontId="107" fillId="0" borderId="16" xfId="0" applyFont="1" applyBorder="1" applyAlignment="1">
      <alignment wrapText="1"/>
    </xf>
    <xf numFmtId="0" fontId="17" fillId="0" borderId="0" xfId="0" applyFont="1" applyBorder="1" applyAlignment="1">
      <alignment vertical="center" wrapText="1"/>
    </xf>
    <xf numFmtId="0" fontId="19" fillId="0" borderId="0" xfId="0" applyFont="1" applyBorder="1" applyAlignment="1">
      <alignment vertical="center" wrapText="1"/>
    </xf>
    <xf numFmtId="14" fontId="19" fillId="0" borderId="0" xfId="0" applyNumberFormat="1" applyFont="1" applyBorder="1" applyAlignment="1">
      <alignment vertical="center" wrapText="1"/>
    </xf>
    <xf numFmtId="0" fontId="17" fillId="0" borderId="0" xfId="0" applyFont="1" applyAlignment="1">
      <alignment/>
    </xf>
    <xf numFmtId="0" fontId="19" fillId="0" borderId="0" xfId="0" applyFont="1" applyAlignment="1">
      <alignment horizontal="left" vertical="center"/>
    </xf>
    <xf numFmtId="0" fontId="107" fillId="0" borderId="0" xfId="0" applyFont="1" applyAlignment="1">
      <alignment horizontal="left" vertical="center"/>
    </xf>
    <xf numFmtId="0" fontId="29" fillId="0" borderId="34" xfId="0" applyFont="1" applyBorder="1" applyAlignment="1">
      <alignment horizontal="center" vertical="center"/>
    </xf>
    <xf numFmtId="0" fontId="107" fillId="0" borderId="11" xfId="0" applyFont="1" applyFill="1" applyBorder="1" applyAlignment="1">
      <alignment vertical="center" wrapText="1"/>
    </xf>
    <xf numFmtId="0" fontId="29" fillId="0" borderId="34" xfId="0" applyFont="1" applyFill="1" applyBorder="1" applyAlignment="1">
      <alignment horizontal="center" vertical="center"/>
    </xf>
    <xf numFmtId="1" fontId="115" fillId="0" borderId="11" xfId="0" applyNumberFormat="1" applyFont="1" applyBorder="1" applyAlignment="1">
      <alignment horizontal="center" vertical="center"/>
    </xf>
    <xf numFmtId="0" fontId="17" fillId="0" borderId="20" xfId="0" applyFont="1" applyBorder="1" applyAlignment="1">
      <alignment horizontal="center"/>
    </xf>
    <xf numFmtId="0" fontId="17" fillId="0" borderId="24" xfId="0" applyFont="1" applyBorder="1" applyAlignment="1">
      <alignment horizontal="center"/>
    </xf>
    <xf numFmtId="0" fontId="17" fillId="0" borderId="15" xfId="0" applyFont="1" applyBorder="1" applyAlignment="1">
      <alignment vertical="center" wrapText="1"/>
    </xf>
    <xf numFmtId="0" fontId="17" fillId="0" borderId="24" xfId="0" applyFont="1" applyBorder="1" applyAlignment="1">
      <alignment vertical="center" wrapText="1"/>
    </xf>
    <xf numFmtId="0" fontId="19" fillId="0" borderId="20" xfId="0" applyFont="1" applyBorder="1" applyAlignment="1">
      <alignment/>
    </xf>
    <xf numFmtId="0" fontId="17" fillId="0" borderId="24" xfId="0" applyFont="1" applyBorder="1" applyAlignment="1">
      <alignment vertical="center"/>
    </xf>
    <xf numFmtId="0" fontId="19" fillId="0" borderId="24" xfId="0" applyFont="1" applyBorder="1" applyAlignment="1">
      <alignment vertical="center"/>
    </xf>
    <xf numFmtId="0" fontId="19" fillId="0" borderId="24" xfId="0" applyFont="1" applyBorder="1" applyAlignment="1">
      <alignment horizontal="center" vertical="center"/>
    </xf>
    <xf numFmtId="2" fontId="19" fillId="0" borderId="24" xfId="0" applyNumberFormat="1" applyFont="1" applyBorder="1" applyAlignment="1">
      <alignment/>
    </xf>
    <xf numFmtId="0" fontId="19" fillId="0" borderId="20" xfId="0" applyFont="1" applyBorder="1" applyAlignment="1">
      <alignment horizontal="center" vertical="center"/>
    </xf>
    <xf numFmtId="0" fontId="19" fillId="0" borderId="24" xfId="0" applyFont="1" applyBorder="1" applyAlignment="1">
      <alignment/>
    </xf>
    <xf numFmtId="182" fontId="19" fillId="0" borderId="24" xfId="0" applyNumberFormat="1" applyFont="1" applyBorder="1" applyAlignment="1">
      <alignment/>
    </xf>
    <xf numFmtId="0" fontId="17" fillId="0" borderId="21" xfId="0" applyFont="1" applyBorder="1" applyAlignment="1">
      <alignment horizontal="center" wrapText="1"/>
    </xf>
    <xf numFmtId="0" fontId="17" fillId="0" borderId="22" xfId="0" applyFont="1" applyBorder="1" applyAlignment="1">
      <alignment horizontal="center" wrapText="1"/>
    </xf>
    <xf numFmtId="0" fontId="17" fillId="0" borderId="23" xfId="0" applyFont="1" applyBorder="1" applyAlignment="1">
      <alignment horizontal="center" wrapText="1"/>
    </xf>
    <xf numFmtId="0" fontId="17" fillId="0" borderId="17" xfId="0" applyFont="1" applyBorder="1" applyAlignment="1">
      <alignment vertical="center" wrapText="1"/>
    </xf>
    <xf numFmtId="0" fontId="17" fillId="0" borderId="25" xfId="0" applyFont="1" applyBorder="1" applyAlignment="1">
      <alignment vertical="center" wrapText="1"/>
    </xf>
    <xf numFmtId="0" fontId="19" fillId="0" borderId="16" xfId="0" applyFont="1" applyBorder="1" applyAlignment="1">
      <alignment horizontal="center" vertical="center"/>
    </xf>
    <xf numFmtId="0" fontId="19" fillId="0" borderId="16" xfId="0" applyFont="1" applyBorder="1" applyAlignment="1">
      <alignment vertical="center"/>
    </xf>
    <xf numFmtId="10" fontId="19" fillId="0" borderId="16" xfId="0" applyNumberFormat="1" applyFont="1" applyBorder="1" applyAlignment="1">
      <alignment vertical="center"/>
    </xf>
    <xf numFmtId="10" fontId="19" fillId="0" borderId="11" xfId="0" applyNumberFormat="1" applyFont="1" applyBorder="1" applyAlignment="1">
      <alignment vertical="center"/>
    </xf>
    <xf numFmtId="0" fontId="17" fillId="0" borderId="17" xfId="0" applyFont="1" applyBorder="1" applyAlignment="1">
      <alignment wrapText="1"/>
    </xf>
    <xf numFmtId="0" fontId="17" fillId="0" borderId="25" xfId="0" applyFont="1" applyBorder="1" applyAlignment="1">
      <alignment wrapText="1"/>
    </xf>
    <xf numFmtId="2" fontId="19" fillId="0" borderId="16" xfId="0" applyNumberFormat="1" applyFont="1" applyBorder="1" applyAlignment="1">
      <alignment vertical="center"/>
    </xf>
    <xf numFmtId="0" fontId="30" fillId="0" borderId="0" xfId="0" applyFont="1" applyFill="1" applyBorder="1" applyAlignment="1">
      <alignment/>
    </xf>
    <xf numFmtId="0" fontId="16" fillId="0" borderId="35" xfId="0" applyFont="1" applyBorder="1" applyAlignment="1">
      <alignment vertical="center" wrapText="1"/>
    </xf>
    <xf numFmtId="0" fontId="16" fillId="0" borderId="36" xfId="0" applyFont="1" applyBorder="1" applyAlignment="1">
      <alignment vertical="center" wrapText="1"/>
    </xf>
    <xf numFmtId="0" fontId="16" fillId="0" borderId="37" xfId="0" applyFont="1" applyBorder="1" applyAlignment="1">
      <alignment vertical="center" wrapText="1"/>
    </xf>
    <xf numFmtId="0" fontId="11" fillId="0" borderId="0" xfId="57" applyFont="1">
      <alignment/>
      <protection/>
    </xf>
    <xf numFmtId="0" fontId="31" fillId="0" borderId="0" xfId="57" applyFont="1" applyAlignment="1">
      <alignment horizontal="center"/>
      <protection/>
    </xf>
    <xf numFmtId="0" fontId="32" fillId="0" borderId="0" xfId="57" applyFont="1">
      <alignment/>
      <protection/>
    </xf>
    <xf numFmtId="2" fontId="31" fillId="0" borderId="0" xfId="57" applyNumberFormat="1" applyFont="1" applyAlignment="1">
      <alignment horizontal="center"/>
      <protection/>
    </xf>
    <xf numFmtId="0" fontId="31" fillId="0" borderId="11" xfId="57" applyFont="1" applyBorder="1" applyAlignment="1">
      <alignment horizontal="center" vertical="center" wrapText="1"/>
      <protection/>
    </xf>
    <xf numFmtId="0" fontId="31" fillId="0" borderId="11" xfId="57" applyFont="1" applyBorder="1" applyAlignment="1">
      <alignment horizontal="left" vertical="center" wrapText="1"/>
      <protection/>
    </xf>
    <xf numFmtId="0" fontId="33" fillId="0" borderId="11" xfId="58" applyFont="1" applyFill="1" applyBorder="1" applyAlignment="1">
      <alignment vertical="center" wrapText="1"/>
      <protection/>
    </xf>
    <xf numFmtId="0" fontId="11" fillId="0" borderId="11" xfId="57" applyFont="1" applyBorder="1" applyAlignment="1">
      <alignment vertical="center"/>
      <protection/>
    </xf>
    <xf numFmtId="0" fontId="34" fillId="0" borderId="11" xfId="58" applyFont="1" applyFill="1" applyBorder="1" applyAlignment="1">
      <alignment vertical="center" wrapText="1"/>
      <protection/>
    </xf>
    <xf numFmtId="0" fontId="9" fillId="0" borderId="11" xfId="57" applyFont="1" applyBorder="1" applyAlignment="1">
      <alignment vertical="center"/>
      <protection/>
    </xf>
    <xf numFmtId="0" fontId="33" fillId="0" borderId="11" xfId="57" applyFont="1" applyFill="1" applyBorder="1" applyAlignment="1">
      <alignment vertical="center"/>
      <protection/>
    </xf>
    <xf numFmtId="1" fontId="11" fillId="0" borderId="11" xfId="57" applyNumberFormat="1" applyFont="1" applyBorder="1" applyAlignment="1">
      <alignment vertical="center"/>
      <protection/>
    </xf>
    <xf numFmtId="0" fontId="0" fillId="0" borderId="0" xfId="0" applyBorder="1" applyAlignment="1">
      <alignment/>
    </xf>
    <xf numFmtId="1" fontId="105" fillId="0" borderId="34" xfId="0" applyNumberFormat="1" applyFont="1" applyBorder="1" applyAlignment="1">
      <alignment horizontal="right" vertical="center"/>
    </xf>
    <xf numFmtId="0" fontId="31" fillId="34" borderId="11" xfId="57" applyFont="1" applyFill="1" applyBorder="1" applyAlignment="1">
      <alignment horizontal="center" vertical="center" wrapText="1"/>
      <protection/>
    </xf>
    <xf numFmtId="0" fontId="20" fillId="0" borderId="11" xfId="0" applyFont="1" applyFill="1" applyBorder="1" applyAlignment="1">
      <alignment horizontal="right" vertical="center" wrapText="1"/>
    </xf>
    <xf numFmtId="0" fontId="37" fillId="0" borderId="0" xfId="0" applyFont="1" applyFill="1" applyBorder="1" applyAlignment="1">
      <alignment horizontal="left" vertical="center"/>
    </xf>
    <xf numFmtId="0" fontId="38" fillId="0" borderId="0" xfId="0" applyFont="1" applyFill="1" applyBorder="1" applyAlignment="1">
      <alignment horizontal="left" vertical="center"/>
    </xf>
    <xf numFmtId="0" fontId="39" fillId="0" borderId="0" xfId="0" applyFont="1" applyFill="1" applyBorder="1" applyAlignment="1">
      <alignment horizontal="left" vertical="center"/>
    </xf>
    <xf numFmtId="0" fontId="38" fillId="0" borderId="0" xfId="0" applyFont="1" applyFill="1" applyBorder="1" applyAlignment="1">
      <alignment vertical="center" wrapText="1"/>
    </xf>
    <xf numFmtId="0" fontId="116" fillId="0" borderId="0" xfId="0" applyFont="1" applyBorder="1" applyAlignment="1">
      <alignment/>
    </xf>
    <xf numFmtId="0" fontId="40" fillId="0" borderId="38" xfId="0" applyFont="1" applyFill="1" applyBorder="1" applyAlignment="1">
      <alignment vertical="center"/>
    </xf>
    <xf numFmtId="0" fontId="41" fillId="0" borderId="11" xfId="0" applyFont="1" applyFill="1" applyBorder="1" applyAlignment="1">
      <alignment horizontal="center" vertical="center" wrapText="1"/>
    </xf>
    <xf numFmtId="0" fontId="41" fillId="0" borderId="11" xfId="0" applyFont="1" applyFill="1" applyBorder="1" applyAlignment="1">
      <alignment vertical="center" wrapText="1"/>
    </xf>
    <xf numFmtId="2" fontId="40" fillId="4" borderId="11" xfId="0" applyNumberFormat="1" applyFont="1" applyFill="1" applyBorder="1" applyAlignment="1">
      <alignment vertical="center"/>
    </xf>
    <xf numFmtId="2" fontId="40" fillId="4" borderId="11" xfId="0" applyNumberFormat="1" applyFont="1" applyFill="1" applyBorder="1" applyAlignment="1">
      <alignment vertical="center" wrapText="1"/>
    </xf>
    <xf numFmtId="2" fontId="40" fillId="0" borderId="11" xfId="0" applyNumberFormat="1" applyFont="1" applyFill="1" applyBorder="1" applyAlignment="1">
      <alignment vertical="center"/>
    </xf>
    <xf numFmtId="2" fontId="40" fillId="0" borderId="11" xfId="0" applyNumberFormat="1" applyFont="1" applyFill="1" applyBorder="1" applyAlignment="1">
      <alignment vertical="center" wrapText="1"/>
    </xf>
    <xf numFmtId="0" fontId="40" fillId="0" borderId="0" xfId="0" applyFont="1" applyAlignment="1">
      <alignment horizontal="left" vertical="center"/>
    </xf>
    <xf numFmtId="0" fontId="40" fillId="0" borderId="0" xfId="0" applyFont="1" applyAlignment="1">
      <alignment vertical="center"/>
    </xf>
    <xf numFmtId="0" fontId="117" fillId="0" borderId="0" xfId="0" applyFont="1" applyAlignment="1">
      <alignment/>
    </xf>
    <xf numFmtId="0" fontId="37" fillId="0" borderId="0" xfId="0" applyFont="1" applyAlignment="1">
      <alignment horizontal="right" vertical="center"/>
    </xf>
    <xf numFmtId="0" fontId="40" fillId="6" borderId="39" xfId="0" applyFont="1" applyFill="1" applyBorder="1" applyAlignment="1">
      <alignment horizontal="center" vertical="center" wrapText="1"/>
    </xf>
    <xf numFmtId="0" fontId="40" fillId="6" borderId="22" xfId="0" applyFont="1" applyFill="1" applyBorder="1" applyAlignment="1">
      <alignment horizontal="center" vertical="center" wrapText="1"/>
    </xf>
    <xf numFmtId="0" fontId="40" fillId="6" borderId="23" xfId="0" applyFont="1" applyFill="1" applyBorder="1" applyAlignment="1">
      <alignment horizontal="center" vertical="center" wrapText="1"/>
    </xf>
    <xf numFmtId="0" fontId="42" fillId="6" borderId="13" xfId="0" applyFont="1" applyFill="1" applyBorder="1" applyAlignment="1">
      <alignment horizontal="center" vertical="center" wrapText="1"/>
    </xf>
    <xf numFmtId="0" fontId="42" fillId="6" borderId="25" xfId="0" applyFont="1" applyFill="1" applyBorder="1" applyAlignment="1">
      <alignment horizontal="center" vertical="center" wrapText="1"/>
    </xf>
    <xf numFmtId="0" fontId="41" fillId="0" borderId="22" xfId="0" applyFont="1" applyFill="1" applyBorder="1" applyAlignment="1">
      <alignment vertical="center"/>
    </xf>
    <xf numFmtId="2" fontId="41" fillId="0" borderId="22" xfId="0" applyNumberFormat="1" applyFont="1" applyFill="1" applyBorder="1" applyAlignment="1">
      <alignment vertical="center"/>
    </xf>
    <xf numFmtId="2" fontId="41" fillId="0" borderId="23" xfId="0" applyNumberFormat="1" applyFont="1" applyFill="1" applyBorder="1" applyAlignment="1">
      <alignment vertical="center"/>
    </xf>
    <xf numFmtId="0" fontId="41" fillId="0" borderId="11" xfId="0" applyFont="1" applyFill="1" applyBorder="1" applyAlignment="1">
      <alignment vertical="center"/>
    </xf>
    <xf numFmtId="2" fontId="41" fillId="0" borderId="11" xfId="0" applyNumberFormat="1" applyFont="1" applyFill="1" applyBorder="1" applyAlignment="1">
      <alignment vertical="center"/>
    </xf>
    <xf numFmtId="2" fontId="41" fillId="0" borderId="17" xfId="0" applyNumberFormat="1" applyFont="1" applyFill="1" applyBorder="1" applyAlignment="1">
      <alignment vertical="center"/>
    </xf>
    <xf numFmtId="0" fontId="40" fillId="6" borderId="11" xfId="0" applyFont="1" applyFill="1" applyBorder="1" applyAlignment="1">
      <alignment horizontal="center" vertical="center"/>
    </xf>
    <xf numFmtId="2" fontId="40" fillId="6" borderId="11" xfId="0" applyNumberFormat="1" applyFont="1" applyFill="1" applyBorder="1" applyAlignment="1">
      <alignment vertical="center"/>
    </xf>
    <xf numFmtId="2" fontId="40" fillId="6" borderId="17" xfId="0" applyNumberFormat="1" applyFont="1" applyFill="1" applyBorder="1" applyAlignment="1">
      <alignment vertical="center"/>
    </xf>
    <xf numFmtId="0" fontId="40" fillId="6" borderId="12" xfId="0" applyFont="1" applyFill="1" applyBorder="1" applyAlignment="1">
      <alignment horizontal="center" vertical="center" wrapText="1"/>
    </xf>
    <xf numFmtId="0" fontId="40" fillId="6" borderId="13" xfId="0" applyFont="1" applyFill="1" applyBorder="1" applyAlignment="1">
      <alignment horizontal="center" vertical="center"/>
    </xf>
    <xf numFmtId="2" fontId="40" fillId="6" borderId="13" xfId="0" applyNumberFormat="1" applyFont="1" applyFill="1" applyBorder="1" applyAlignment="1">
      <alignment vertical="center"/>
    </xf>
    <xf numFmtId="2" fontId="40" fillId="6" borderId="25" xfId="0" applyNumberFormat="1" applyFont="1" applyFill="1" applyBorder="1" applyAlignment="1">
      <alignment vertical="center"/>
    </xf>
    <xf numFmtId="2" fontId="108" fillId="0" borderId="16" xfId="0" applyNumberFormat="1" applyFont="1" applyFill="1" applyBorder="1" applyAlignment="1">
      <alignment horizontal="right" vertical="center" wrapText="1"/>
    </xf>
    <xf numFmtId="0" fontId="96" fillId="0" borderId="0" xfId="0" applyFont="1" applyFill="1" applyAlignment="1">
      <alignment horizontal="right"/>
    </xf>
    <xf numFmtId="0" fontId="107" fillId="0" borderId="11" xfId="0" applyFont="1" applyFill="1" applyBorder="1" applyAlignment="1">
      <alignment horizontal="right" vertical="center" wrapText="1"/>
    </xf>
    <xf numFmtId="1" fontId="96" fillId="0" borderId="0" xfId="0" applyNumberFormat="1" applyFont="1" applyFill="1" applyAlignment="1">
      <alignment horizontal="right"/>
    </xf>
    <xf numFmtId="0" fontId="19" fillId="0" borderId="16" xfId="0" applyFont="1" applyFill="1" applyBorder="1" applyAlignment="1">
      <alignment horizontal="right" vertical="center"/>
    </xf>
    <xf numFmtId="0" fontId="107" fillId="0" borderId="16" xfId="0" applyFont="1" applyFill="1" applyBorder="1" applyAlignment="1">
      <alignment horizontal="right" vertical="center" wrapText="1"/>
    </xf>
    <xf numFmtId="1" fontId="108" fillId="33" borderId="16" xfId="0" applyNumberFormat="1" applyFont="1" applyFill="1" applyBorder="1" applyAlignment="1">
      <alignment horizontal="right" vertical="center"/>
    </xf>
    <xf numFmtId="1" fontId="107" fillId="33" borderId="16" xfId="0" applyNumberFormat="1" applyFont="1" applyFill="1" applyBorder="1" applyAlignment="1">
      <alignment horizontal="right" vertical="center"/>
    </xf>
    <xf numFmtId="180" fontId="108" fillId="0" borderId="16" xfId="0" applyNumberFormat="1" applyFont="1" applyBorder="1" applyAlignment="1">
      <alignment horizontal="right" vertical="center"/>
    </xf>
    <xf numFmtId="2" fontId="118" fillId="0" borderId="16" xfId="0" applyNumberFormat="1" applyFont="1" applyBorder="1" applyAlignment="1">
      <alignment horizontal="right" vertical="center"/>
    </xf>
    <xf numFmtId="0" fontId="96" fillId="0" borderId="16" xfId="0" applyFont="1" applyBorder="1" applyAlignment="1">
      <alignment horizontal="right" vertical="center"/>
    </xf>
    <xf numFmtId="0" fontId="20" fillId="0" borderId="11" xfId="0" applyFont="1" applyFill="1" applyBorder="1" applyAlignment="1">
      <alignment horizontal="left" vertical="center" wrapText="1"/>
    </xf>
    <xf numFmtId="14" fontId="107" fillId="0" borderId="11" xfId="0" applyNumberFormat="1" applyFont="1" applyFill="1" applyBorder="1" applyAlignment="1">
      <alignment horizontal="center" vertical="center" wrapText="1"/>
    </xf>
    <xf numFmtId="0" fontId="107"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07" fillId="0" borderId="11" xfId="0" applyFont="1" applyFill="1" applyBorder="1" applyAlignment="1">
      <alignment horizontal="left" vertical="center" wrapText="1"/>
    </xf>
    <xf numFmtId="20" fontId="107" fillId="0" borderId="11" xfId="0" applyNumberFormat="1" applyFont="1" applyFill="1" applyBorder="1" applyAlignment="1">
      <alignment horizontal="center" vertical="center" wrapText="1"/>
    </xf>
    <xf numFmtId="20" fontId="20" fillId="0" borderId="11" xfId="0" applyNumberFormat="1" applyFont="1" applyFill="1" applyBorder="1" applyAlignment="1">
      <alignment horizontal="center" vertical="center" wrapText="1"/>
    </xf>
    <xf numFmtId="0" fontId="19" fillId="0" borderId="0" xfId="0" applyFont="1" applyBorder="1" applyAlignment="1">
      <alignment horizontal="center" vertical="center" wrapText="1"/>
    </xf>
    <xf numFmtId="0" fontId="119" fillId="0" borderId="11" xfId="58" applyFont="1" applyFill="1" applyBorder="1" applyAlignment="1">
      <alignment vertical="center" wrapText="1"/>
      <protection/>
    </xf>
    <xf numFmtId="0" fontId="119" fillId="0" borderId="11" xfId="57" applyFont="1" applyFill="1" applyBorder="1" applyAlignment="1">
      <alignment vertical="center"/>
      <protection/>
    </xf>
    <xf numFmtId="0" fontId="11" fillId="0" borderId="11" xfId="57" applyFont="1" applyFill="1" applyBorder="1" applyAlignment="1">
      <alignment vertical="center"/>
      <protection/>
    </xf>
    <xf numFmtId="1" fontId="11" fillId="0" borderId="11" xfId="57" applyNumberFormat="1" applyFont="1" applyFill="1" applyBorder="1" applyAlignment="1">
      <alignment vertical="center"/>
      <protection/>
    </xf>
    <xf numFmtId="0" fontId="17" fillId="0" borderId="40" xfId="0" applyFont="1" applyFill="1" applyBorder="1" applyAlignment="1">
      <alignment horizontal="left" vertical="center" wrapText="1"/>
    </xf>
    <xf numFmtId="0" fontId="17" fillId="0" borderId="41" xfId="0" applyFont="1" applyFill="1" applyBorder="1" applyAlignment="1">
      <alignment horizontal="left" vertical="center" wrapText="1"/>
    </xf>
    <xf numFmtId="0" fontId="17" fillId="0" borderId="42" xfId="0" applyFont="1" applyFill="1" applyBorder="1" applyAlignment="1">
      <alignment horizontal="left" vertical="center" wrapText="1"/>
    </xf>
    <xf numFmtId="0" fontId="17" fillId="0" borderId="22" xfId="0" applyFont="1" applyBorder="1" applyAlignment="1">
      <alignment horizontal="center" vertical="center"/>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11" xfId="0" applyFont="1" applyBorder="1" applyAlignment="1">
      <alignment horizontal="center" vertical="center"/>
    </xf>
    <xf numFmtId="0" fontId="17" fillId="0" borderId="39"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7" fillId="0" borderId="46" xfId="0" applyFont="1" applyBorder="1" applyAlignment="1">
      <alignment horizontal="center" vertical="center"/>
    </xf>
    <xf numFmtId="0" fontId="35" fillId="34" borderId="19" xfId="0" applyFont="1" applyFill="1" applyBorder="1" applyAlignment="1">
      <alignment horizontal="left" vertical="center" wrapText="1"/>
    </xf>
    <xf numFmtId="0" fontId="35" fillId="34" borderId="0" xfId="0" applyFont="1" applyFill="1" applyBorder="1" applyAlignment="1">
      <alignment horizontal="left" vertical="center" wrapText="1"/>
    </xf>
    <xf numFmtId="0" fontId="35" fillId="34" borderId="15" xfId="0" applyFont="1" applyFill="1" applyBorder="1" applyAlignment="1">
      <alignment horizontal="left" vertical="center" wrapText="1"/>
    </xf>
    <xf numFmtId="0" fontId="16" fillId="0" borderId="18"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47" xfId="0" applyFont="1" applyFill="1" applyBorder="1" applyAlignment="1">
      <alignment horizontal="left" vertical="center"/>
    </xf>
    <xf numFmtId="0" fontId="16" fillId="0" borderId="19" xfId="0" applyFont="1" applyFill="1" applyBorder="1" applyAlignment="1">
      <alignment horizontal="left" vertical="center"/>
    </xf>
    <xf numFmtId="0" fontId="16" fillId="0" borderId="0" xfId="0" applyFont="1" applyFill="1" applyBorder="1" applyAlignment="1">
      <alignment horizontal="left" vertical="center"/>
    </xf>
    <xf numFmtId="0" fontId="16" fillId="0" borderId="15" xfId="0" applyFont="1" applyFill="1" applyBorder="1" applyAlignment="1">
      <alignment horizontal="left" vertical="center"/>
    </xf>
    <xf numFmtId="0" fontId="16" fillId="0" borderId="48" xfId="0" applyFont="1" applyFill="1" applyBorder="1" applyAlignment="1">
      <alignment horizontal="left" vertical="center"/>
    </xf>
    <xf numFmtId="0" fontId="16" fillId="0" borderId="49" xfId="0" applyFont="1" applyFill="1" applyBorder="1" applyAlignment="1">
      <alignment horizontal="left" vertical="center"/>
    </xf>
    <xf numFmtId="0" fontId="16" fillId="0" borderId="24" xfId="0" applyFont="1" applyFill="1" applyBorder="1" applyAlignment="1">
      <alignment horizontal="left" vertical="center"/>
    </xf>
    <xf numFmtId="0" fontId="17" fillId="0" borderId="48" xfId="0" applyFont="1" applyFill="1" applyBorder="1" applyAlignment="1">
      <alignment horizontal="left" vertical="center"/>
    </xf>
    <xf numFmtId="0" fontId="17" fillId="0" borderId="49" xfId="0" applyFont="1" applyFill="1" applyBorder="1" applyAlignment="1">
      <alignment horizontal="left" vertical="center"/>
    </xf>
    <xf numFmtId="0" fontId="17" fillId="0" borderId="24" xfId="0" applyFont="1" applyFill="1" applyBorder="1" applyAlignment="1">
      <alignment horizontal="left" vertical="center"/>
    </xf>
    <xf numFmtId="0" fontId="17" fillId="0" borderId="21"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7" xfId="0" applyFont="1" applyBorder="1" applyAlignment="1">
      <alignment horizontal="center" vertical="center" wrapText="1"/>
    </xf>
    <xf numFmtId="0" fontId="19" fillId="0" borderId="0" xfId="0" applyFont="1" applyAlignment="1">
      <alignment horizontal="left" vertical="center"/>
    </xf>
    <xf numFmtId="0" fontId="16" fillId="0" borderId="11" xfId="0" applyFont="1" applyBorder="1" applyAlignment="1">
      <alignment vertical="top" wrapText="1"/>
    </xf>
    <xf numFmtId="0" fontId="16" fillId="0" borderId="11" xfId="0" applyFont="1" applyBorder="1" applyAlignment="1">
      <alignment horizontal="center" vertical="center" wrapText="1"/>
    </xf>
    <xf numFmtId="0" fontId="16" fillId="0" borderId="0" xfId="0" applyFont="1" applyFill="1" applyAlignment="1">
      <alignment horizontal="left"/>
    </xf>
    <xf numFmtId="0" fontId="16" fillId="0" borderId="0" xfId="0" applyFont="1" applyFill="1" applyBorder="1" applyAlignment="1">
      <alignment horizontal="left"/>
    </xf>
    <xf numFmtId="0" fontId="16" fillId="0" borderId="11" xfId="0" applyFont="1" applyFill="1" applyBorder="1" applyAlignment="1">
      <alignment horizontal="center" vertical="center"/>
    </xf>
    <xf numFmtId="0" fontId="20" fillId="0" borderId="10" xfId="0" applyFont="1" applyBorder="1" applyAlignment="1">
      <alignment horizontal="left" vertical="center" wrapText="1"/>
    </xf>
    <xf numFmtId="0" fontId="20" fillId="0" borderId="11" xfId="0" applyFont="1" applyBorder="1" applyAlignment="1">
      <alignment horizontal="left" vertical="center" wrapText="1"/>
    </xf>
    <xf numFmtId="0" fontId="20" fillId="0" borderId="17" xfId="0" applyFont="1" applyBorder="1" applyAlignment="1">
      <alignment horizontal="left" vertical="center" wrapText="1"/>
    </xf>
    <xf numFmtId="0" fontId="20" fillId="0" borderId="50" xfId="0" applyFont="1" applyBorder="1" applyAlignment="1">
      <alignment horizontal="left" vertical="center" wrapText="1"/>
    </xf>
    <xf numFmtId="0" fontId="20" fillId="0" borderId="32" xfId="0" applyFont="1" applyBorder="1" applyAlignment="1">
      <alignment horizontal="left" vertical="center" wrapText="1"/>
    </xf>
    <xf numFmtId="0" fontId="20" fillId="0" borderId="51" xfId="0" applyFont="1" applyBorder="1" applyAlignment="1">
      <alignment horizontal="left" vertical="center" wrapText="1"/>
    </xf>
    <xf numFmtId="0" fontId="16" fillId="0" borderId="21"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12" fillId="0" borderId="18" xfId="0" applyFont="1" applyFill="1" applyBorder="1" applyAlignment="1">
      <alignment horizontal="left"/>
    </xf>
    <xf numFmtId="0" fontId="12" fillId="0" borderId="14" xfId="0" applyFont="1" applyFill="1" applyBorder="1" applyAlignment="1">
      <alignment horizontal="left"/>
    </xf>
    <xf numFmtId="0" fontId="12" fillId="0" borderId="47" xfId="0" applyFont="1" applyFill="1" applyBorder="1" applyAlignment="1">
      <alignment horizontal="left"/>
    </xf>
    <xf numFmtId="0" fontId="12" fillId="0" borderId="40" xfId="0" applyFont="1" applyFill="1" applyBorder="1" applyAlignment="1">
      <alignment horizontal="left"/>
    </xf>
    <xf numFmtId="0" fontId="12" fillId="0" borderId="41" xfId="0" applyFont="1" applyFill="1" applyBorder="1" applyAlignment="1">
      <alignment horizontal="left"/>
    </xf>
    <xf numFmtId="0" fontId="12" fillId="0" borderId="42" xfId="0" applyFont="1" applyFill="1" applyBorder="1" applyAlignment="1">
      <alignment horizontal="left"/>
    </xf>
    <xf numFmtId="0" fontId="12" fillId="0" borderId="19" xfId="0" applyFont="1" applyFill="1" applyBorder="1" applyAlignment="1">
      <alignment horizontal="left"/>
    </xf>
    <xf numFmtId="0" fontId="12" fillId="0" borderId="0" xfId="0" applyFont="1" applyFill="1" applyBorder="1" applyAlignment="1">
      <alignment horizontal="left"/>
    </xf>
    <xf numFmtId="0" fontId="12" fillId="0" borderId="15" xfId="0" applyFont="1" applyFill="1" applyBorder="1" applyAlignment="1">
      <alignment horizontal="left"/>
    </xf>
    <xf numFmtId="0" fontId="15" fillId="0" borderId="0" xfId="0" applyFont="1" applyAlignment="1">
      <alignment horizontal="left"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7" fillId="0" borderId="52" xfId="0" applyFont="1" applyBorder="1" applyAlignment="1">
      <alignment horizontal="left" vertical="center" wrapText="1"/>
    </xf>
    <xf numFmtId="0" fontId="7" fillId="0" borderId="52" xfId="0" applyFont="1" applyBorder="1" applyAlignment="1">
      <alignment horizontal="left" vertical="center"/>
    </xf>
    <xf numFmtId="0" fontId="16" fillId="0" borderId="2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13" xfId="0" applyFont="1" applyBorder="1" applyAlignment="1">
      <alignment horizontal="center" vertical="center" wrapText="1"/>
    </xf>
    <xf numFmtId="0" fontId="19" fillId="0" borderId="0" xfId="0" applyFont="1" applyAlignment="1">
      <alignment horizontal="left" vertical="center" wrapText="1"/>
    </xf>
    <xf numFmtId="0" fontId="19" fillId="0" borderId="53" xfId="0" applyFont="1" applyBorder="1" applyAlignment="1">
      <alignment horizontal="center" vertical="center" wrapText="1"/>
    </xf>
    <xf numFmtId="0" fontId="19" fillId="0" borderId="20" xfId="0" applyFont="1" applyBorder="1" applyAlignment="1">
      <alignment horizontal="center" vertical="center" wrapText="1"/>
    </xf>
    <xf numFmtId="0" fontId="17" fillId="0" borderId="40" xfId="0" applyFont="1" applyBorder="1" applyAlignment="1">
      <alignment horizontal="center"/>
    </xf>
    <xf numFmtId="0" fontId="17" fillId="0" borderId="41" xfId="0" applyFont="1" applyBorder="1" applyAlignment="1">
      <alignment horizontal="center"/>
    </xf>
    <xf numFmtId="0" fontId="17" fillId="0" borderId="42" xfId="0" applyFont="1" applyBorder="1" applyAlignment="1">
      <alignment horizontal="center"/>
    </xf>
    <xf numFmtId="0" fontId="17" fillId="0" borderId="53" xfId="0" applyFont="1" applyBorder="1" applyAlignment="1">
      <alignment vertical="center" wrapText="1"/>
    </xf>
    <xf numFmtId="0" fontId="17" fillId="0" borderId="20" xfId="0" applyFont="1" applyBorder="1" applyAlignment="1">
      <alignment vertical="center" wrapText="1"/>
    </xf>
    <xf numFmtId="0" fontId="17" fillId="0" borderId="0" xfId="0" applyFont="1" applyBorder="1" applyAlignment="1">
      <alignment horizontal="center" wrapText="1"/>
    </xf>
    <xf numFmtId="0" fontId="17" fillId="0" borderId="10" xfId="0" applyFont="1" applyBorder="1" applyAlignment="1">
      <alignment vertical="center" wrapText="1"/>
    </xf>
    <xf numFmtId="0" fontId="17" fillId="0" borderId="12" xfId="0" applyFont="1" applyBorder="1" applyAlignment="1">
      <alignment vertical="center" wrapText="1"/>
    </xf>
    <xf numFmtId="0" fontId="17" fillId="0" borderId="11" xfId="0" applyFont="1" applyBorder="1" applyAlignment="1">
      <alignment vertical="center" wrapText="1"/>
    </xf>
    <xf numFmtId="0" fontId="17" fillId="0" borderId="13" xfId="0" applyFont="1" applyBorder="1" applyAlignment="1">
      <alignment vertical="center" wrapText="1"/>
    </xf>
    <xf numFmtId="0" fontId="17" fillId="0" borderId="0" xfId="0" applyFont="1" applyBorder="1" applyAlignment="1">
      <alignment wrapText="1"/>
    </xf>
    <xf numFmtId="0" fontId="17" fillId="0" borderId="50" xfId="0" applyFont="1" applyBorder="1" applyAlignment="1">
      <alignment horizontal="center" vertical="center" wrapText="1"/>
    </xf>
    <xf numFmtId="0" fontId="17" fillId="0" borderId="54" xfId="0" applyFont="1" applyBorder="1" applyAlignment="1">
      <alignment horizontal="center" vertical="center" wrapText="1"/>
    </xf>
    <xf numFmtId="0" fontId="16" fillId="0" borderId="0" xfId="0" applyFont="1" applyFill="1" applyBorder="1" applyAlignment="1">
      <alignment horizontal="left" vertical="center" wrapText="1"/>
    </xf>
    <xf numFmtId="0" fontId="19" fillId="0" borderId="11"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9" fillId="0" borderId="22"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22" xfId="0" applyFont="1" applyBorder="1" applyAlignment="1">
      <alignment horizontal="center" vertical="top" wrapText="1"/>
    </xf>
    <xf numFmtId="0" fontId="19" fillId="0" borderId="13" xfId="0" applyFont="1" applyBorder="1" applyAlignment="1">
      <alignment horizontal="center" vertical="top" wrapText="1"/>
    </xf>
    <xf numFmtId="0" fontId="17" fillId="0" borderId="0" xfId="0" applyFont="1" applyBorder="1" applyAlignment="1">
      <alignment horizontal="left" wrapText="1"/>
    </xf>
    <xf numFmtId="0" fontId="108" fillId="0" borderId="0" xfId="0" applyFont="1" applyBorder="1" applyAlignment="1">
      <alignment horizontal="left"/>
    </xf>
    <xf numFmtId="0" fontId="39" fillId="0" borderId="11"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39" fillId="0" borderId="35" xfId="0" applyFont="1" applyFill="1" applyBorder="1" applyAlignment="1">
      <alignment horizontal="left" vertical="center" wrapText="1"/>
    </xf>
    <xf numFmtId="0" fontId="39" fillId="0" borderId="36" xfId="0" applyFont="1" applyFill="1" applyBorder="1" applyAlignment="1">
      <alignment horizontal="left" vertical="center" wrapText="1"/>
    </xf>
    <xf numFmtId="0" fontId="39" fillId="0" borderId="37" xfId="0" applyFont="1" applyFill="1" applyBorder="1" applyAlignment="1">
      <alignment horizontal="left" vertical="center" wrapText="1"/>
    </xf>
    <xf numFmtId="0" fontId="120" fillId="0" borderId="0" xfId="0" applyFont="1" applyAlignment="1">
      <alignment horizontal="left" vertical="top" wrapText="1"/>
    </xf>
    <xf numFmtId="0" fontId="16" fillId="0" borderId="0" xfId="0" applyFont="1" applyBorder="1" applyAlignment="1">
      <alignment/>
    </xf>
    <xf numFmtId="0" fontId="20" fillId="0" borderId="11" xfId="0" applyFont="1" applyBorder="1" applyAlignment="1">
      <alignment horizontal="center" vertical="top" wrapText="1"/>
    </xf>
    <xf numFmtId="0" fontId="16" fillId="0" borderId="11" xfId="0" applyFont="1" applyFill="1" applyBorder="1" applyAlignment="1">
      <alignment horizontal="center" vertical="top" wrapText="1"/>
    </xf>
    <xf numFmtId="0" fontId="20" fillId="0" borderId="11" xfId="0" applyFont="1" applyFill="1" applyBorder="1" applyAlignment="1">
      <alignment horizontal="center" wrapText="1"/>
    </xf>
    <xf numFmtId="0" fontId="107" fillId="0" borderId="11" xfId="0" applyFont="1" applyFill="1" applyBorder="1" applyAlignment="1">
      <alignment horizontal="center" wrapText="1"/>
    </xf>
    <xf numFmtId="0" fontId="40" fillId="6" borderId="43" xfId="0" applyFont="1" applyFill="1" applyBorder="1" applyAlignment="1">
      <alignment horizontal="center" vertical="center"/>
    </xf>
    <xf numFmtId="0" fontId="40" fillId="6" borderId="54" xfId="0" applyFont="1" applyFill="1" applyBorder="1" applyAlignment="1">
      <alignment horizontal="center" vertical="center"/>
    </xf>
    <xf numFmtId="0" fontId="40" fillId="6" borderId="39" xfId="0" applyFont="1" applyFill="1" applyBorder="1" applyAlignment="1">
      <alignment horizontal="center" vertical="center" wrapText="1"/>
    </xf>
    <xf numFmtId="0" fontId="40" fillId="6" borderId="55" xfId="0" applyFont="1" applyFill="1" applyBorder="1" applyAlignment="1">
      <alignment horizontal="center" vertical="center" wrapText="1"/>
    </xf>
    <xf numFmtId="0" fontId="40" fillId="0" borderId="21" xfId="0" applyFont="1" applyFill="1" applyBorder="1" applyAlignment="1">
      <alignment horizontal="center" vertical="center"/>
    </xf>
    <xf numFmtId="0" fontId="40" fillId="0" borderId="10" xfId="0" applyFont="1" applyFill="1" applyBorder="1" applyAlignment="1">
      <alignment horizontal="center" vertical="center"/>
    </xf>
    <xf numFmtId="0" fontId="31" fillId="0" borderId="0" xfId="57" applyFont="1" applyFill="1" applyBorder="1" applyAlignment="1">
      <alignment horizontal="left" vertical="center" wrapText="1"/>
      <protection/>
    </xf>
    <xf numFmtId="0" fontId="31" fillId="0" borderId="0" xfId="57" applyFont="1" applyAlignment="1">
      <alignment horizontal="center"/>
      <protection/>
    </xf>
    <xf numFmtId="0" fontId="31" fillId="0" borderId="11" xfId="57" applyFont="1" applyBorder="1" applyAlignment="1">
      <alignment horizontal="center" vertical="center" wrapText="1"/>
      <protection/>
    </xf>
    <xf numFmtId="0" fontId="17" fillId="0" borderId="0" xfId="0" applyFont="1" applyBorder="1" applyAlignment="1">
      <alignment horizontal="center" vertical="top"/>
    </xf>
    <xf numFmtId="0" fontId="19" fillId="0" borderId="11" xfId="0" applyFont="1" applyBorder="1" applyAlignment="1">
      <alignment horizontal="center" vertical="center" wrapText="1"/>
    </xf>
    <xf numFmtId="0" fontId="19" fillId="0" borderId="11" xfId="0" applyFont="1" applyBorder="1" applyAlignment="1">
      <alignment horizontal="lef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cel Built-in Normal_sop 08_test results format_ NDC_West"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6.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oleObject" Target="../embeddings/oleObject_11_1.bin" /><Relationship Id="rId3" Type="http://schemas.openxmlformats.org/officeDocument/2006/relationships/vmlDrawing" Target="../drawings/vmlDrawing1.v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2_0.bin" /><Relationship Id="rId2" Type="http://schemas.openxmlformats.org/officeDocument/2006/relationships/oleObject" Target="../embeddings/oleObject_12_1.bin" /><Relationship Id="rId3" Type="http://schemas.openxmlformats.org/officeDocument/2006/relationships/vmlDrawing" Target="../drawings/vmlDrawing2.v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oleObject" Target="../embeddings/oleObject_13_0.bin" /><Relationship Id="rId2" Type="http://schemas.openxmlformats.org/officeDocument/2006/relationships/oleObject" Target="../embeddings/oleObject_13_1.bin" /><Relationship Id="rId3" Type="http://schemas.openxmlformats.org/officeDocument/2006/relationships/vmlDrawing" Target="../drawings/vmlDrawing3.v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E3"/>
  <sheetViews>
    <sheetView tabSelected="1" zoomScalePageLayoutView="0" workbookViewId="0" topLeftCell="A1">
      <selection activeCell="B10" sqref="B10"/>
    </sheetView>
  </sheetViews>
  <sheetFormatPr defaultColWidth="9.140625" defaultRowHeight="15"/>
  <cols>
    <col min="1" max="1" width="66.8515625" style="0" customWidth="1"/>
    <col min="3" max="3" width="10.7109375" style="0" customWidth="1"/>
  </cols>
  <sheetData>
    <row r="1" spans="1:5" ht="46.5" customHeight="1" thickBot="1">
      <c r="A1" s="162" t="s">
        <v>61</v>
      </c>
      <c r="B1" s="2"/>
      <c r="C1" s="2"/>
      <c r="D1" s="2"/>
      <c r="E1" s="2"/>
    </row>
    <row r="2" spans="1:5" ht="51" customHeight="1" thickBot="1">
      <c r="A2" s="164" t="s">
        <v>299</v>
      </c>
      <c r="B2" s="2"/>
      <c r="C2" s="2"/>
      <c r="D2" s="2"/>
      <c r="E2" s="2"/>
    </row>
    <row r="3" spans="1:5" ht="60.75" customHeight="1" thickBot="1">
      <c r="A3" s="162" t="s">
        <v>273</v>
      </c>
      <c r="B3" s="2"/>
      <c r="C3" s="2"/>
      <c r="D3" s="2"/>
      <c r="E3" s="2"/>
    </row>
  </sheetData>
  <sheetProtection/>
  <printOptions horizontalCentered="1" verticalCentered="1"/>
  <pageMargins left="0.45" right="0.45" top="0.5" bottom="0.5" header="0.3" footer="0.3"/>
  <pageSetup horizontalDpi="600" verticalDpi="600" orientation="landscape" paperSize="9" scale="200" r:id="rId1"/>
</worksheet>
</file>

<file path=xl/worksheets/sheet10.xml><?xml version="1.0" encoding="utf-8"?>
<worksheet xmlns="http://schemas.openxmlformats.org/spreadsheetml/2006/main" xmlns:r="http://schemas.openxmlformats.org/officeDocument/2006/relationships">
  <dimension ref="A1:G11"/>
  <sheetViews>
    <sheetView zoomScalePageLayoutView="0" workbookViewId="0" topLeftCell="A4">
      <selection activeCell="B11" sqref="B11"/>
    </sheetView>
  </sheetViews>
  <sheetFormatPr defaultColWidth="9.140625" defaultRowHeight="15"/>
  <cols>
    <col min="1" max="1" width="25.28125" style="0" customWidth="1"/>
    <col min="2" max="2" width="14.28125" style="0" customWidth="1"/>
    <col min="3" max="3" width="18.7109375" style="0" customWidth="1"/>
    <col min="4" max="4" width="14.140625" style="0" customWidth="1"/>
    <col min="5" max="5" width="15.421875" style="0" customWidth="1"/>
  </cols>
  <sheetData>
    <row r="1" spans="1:5" ht="18">
      <c r="A1" s="306" t="str">
        <f>'MG COVER PAGE'!A1</f>
        <v>Name of Distribution Licensee: M G V C L</v>
      </c>
      <c r="B1" s="306"/>
      <c r="C1" s="306"/>
      <c r="D1" s="306"/>
      <c r="E1" s="306"/>
    </row>
    <row r="2" spans="1:5" ht="18">
      <c r="A2" s="306" t="str">
        <f>'MG COVER PAGE'!A2</f>
        <v>Quarter :   Q-IV  ( JAN.-FEB.-MAR.- 2021)</v>
      </c>
      <c r="B2" s="306"/>
      <c r="C2" s="306"/>
      <c r="D2" s="306"/>
      <c r="E2" s="306"/>
    </row>
    <row r="3" spans="1:5" ht="18">
      <c r="A3" s="306" t="str">
        <f>'MG COVER PAGE'!A3</f>
        <v>Year: 2020-21</v>
      </c>
      <c r="B3" s="306"/>
      <c r="C3" s="306"/>
      <c r="D3" s="306"/>
      <c r="E3" s="306"/>
    </row>
    <row r="4" spans="1:5" ht="18">
      <c r="A4" s="93" t="s">
        <v>227</v>
      </c>
      <c r="B4" s="94"/>
      <c r="C4" s="94"/>
      <c r="D4" s="94"/>
      <c r="E4" s="94"/>
    </row>
    <row r="5" spans="1:5" ht="22.5" customHeight="1" thickBot="1">
      <c r="A5" s="343" t="s">
        <v>228</v>
      </c>
      <c r="B5" s="343"/>
      <c r="C5" s="343"/>
      <c r="D5" s="343"/>
      <c r="E5" s="343"/>
    </row>
    <row r="6" spans="1:5" ht="18">
      <c r="A6" s="178">
        <v>-1</v>
      </c>
      <c r="B6" s="179">
        <v>-2</v>
      </c>
      <c r="C6" s="179">
        <v>-3</v>
      </c>
      <c r="D6" s="179">
        <v>-4</v>
      </c>
      <c r="E6" s="180">
        <v>-5</v>
      </c>
    </row>
    <row r="7" spans="1:5" ht="36">
      <c r="A7" s="344" t="s">
        <v>229</v>
      </c>
      <c r="B7" s="346" t="s">
        <v>230</v>
      </c>
      <c r="C7" s="346" t="s">
        <v>231</v>
      </c>
      <c r="D7" s="346" t="s">
        <v>206</v>
      </c>
      <c r="E7" s="187" t="s">
        <v>232</v>
      </c>
    </row>
    <row r="8" spans="1:5" ht="68.25" customHeight="1" thickBot="1">
      <c r="A8" s="345"/>
      <c r="B8" s="347"/>
      <c r="C8" s="347"/>
      <c r="D8" s="347"/>
      <c r="E8" s="188" t="s">
        <v>233</v>
      </c>
    </row>
    <row r="9" spans="1:7" ht="34.5" customHeight="1">
      <c r="A9" s="184" t="s">
        <v>234</v>
      </c>
      <c r="B9" s="184">
        <v>18</v>
      </c>
      <c r="C9" s="184" t="s">
        <v>235</v>
      </c>
      <c r="D9" s="184">
        <v>0</v>
      </c>
      <c r="E9" s="189">
        <f>D9*100/B9</f>
        <v>0</v>
      </c>
      <c r="F9" s="190"/>
      <c r="G9" s="190"/>
    </row>
    <row r="10" spans="1:5" ht="34.5" customHeight="1">
      <c r="A10" s="95" t="s">
        <v>236</v>
      </c>
      <c r="B10" s="95">
        <v>3</v>
      </c>
      <c r="C10" s="95" t="s">
        <v>237</v>
      </c>
      <c r="D10" s="95">
        <v>0</v>
      </c>
      <c r="E10" s="95">
        <v>0</v>
      </c>
    </row>
    <row r="11" spans="1:5" ht="34.5" customHeight="1">
      <c r="A11" s="95" t="s">
        <v>238</v>
      </c>
      <c r="B11" s="95">
        <v>1</v>
      </c>
      <c r="C11" s="95" t="s">
        <v>239</v>
      </c>
      <c r="D11" s="95">
        <v>0</v>
      </c>
      <c r="E11" s="95">
        <v>0</v>
      </c>
    </row>
  </sheetData>
  <sheetProtection/>
  <mergeCells count="8">
    <mergeCell ref="A5:E5"/>
    <mergeCell ref="A7:A8"/>
    <mergeCell ref="B7:B8"/>
    <mergeCell ref="C7:C8"/>
    <mergeCell ref="D7:D8"/>
    <mergeCell ref="A1:E1"/>
    <mergeCell ref="A2:E2"/>
    <mergeCell ref="A3:E3"/>
  </mergeCells>
  <printOptions horizontalCentered="1" verticalCentered="1"/>
  <pageMargins left="0.45" right="0.45" top="0.5" bottom="0.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M17"/>
  <sheetViews>
    <sheetView zoomScalePageLayoutView="0" workbookViewId="0" topLeftCell="A1">
      <selection activeCell="C11" sqref="C11"/>
    </sheetView>
  </sheetViews>
  <sheetFormatPr defaultColWidth="9.140625" defaultRowHeight="15"/>
  <cols>
    <col min="1" max="1" width="6.57421875" style="0" customWidth="1"/>
    <col min="2" max="2" width="18.28125" style="0" customWidth="1"/>
    <col min="3" max="3" width="12.140625" style="0" customWidth="1"/>
    <col min="4" max="4" width="13.57421875" style="0" customWidth="1"/>
    <col min="5" max="5" width="15.8515625" style="0" customWidth="1"/>
    <col min="6" max="6" width="14.28125" style="0" customWidth="1"/>
  </cols>
  <sheetData>
    <row r="1" spans="1:5" ht="18">
      <c r="A1" s="306" t="str">
        <f>'MG COVER PAGE'!A1</f>
        <v>Name of Distribution Licensee: M G V C L</v>
      </c>
      <c r="B1" s="306"/>
      <c r="C1" s="306"/>
      <c r="D1" s="306"/>
      <c r="E1" s="306"/>
    </row>
    <row r="2" spans="1:5" ht="18">
      <c r="A2" s="306" t="str">
        <f>'MG COVER PAGE'!A2</f>
        <v>Quarter :   Q-IV  ( JAN.-FEB.-MAR.- 2021)</v>
      </c>
      <c r="B2" s="306"/>
      <c r="C2" s="306"/>
      <c r="D2" s="306"/>
      <c r="E2" s="306"/>
    </row>
    <row r="3" spans="1:5" ht="18">
      <c r="A3" s="306" t="str">
        <f>'MG COVER PAGE'!A3</f>
        <v>Year: 2020-21</v>
      </c>
      <c r="B3" s="306"/>
      <c r="C3" s="306"/>
      <c r="D3" s="306"/>
      <c r="E3" s="306"/>
    </row>
    <row r="4" spans="1:13" ht="18">
      <c r="A4" s="45" t="s">
        <v>218</v>
      </c>
      <c r="B4" s="46"/>
      <c r="C4" s="46"/>
      <c r="D4" s="46"/>
      <c r="E4" s="46"/>
      <c r="F4" s="46"/>
      <c r="G4" s="46"/>
      <c r="H4" s="46"/>
      <c r="I4" s="46"/>
      <c r="J4" s="46"/>
      <c r="K4" s="46"/>
      <c r="L4" s="46"/>
      <c r="M4" s="46"/>
    </row>
    <row r="5" spans="1:13" ht="18.75" thickBot="1">
      <c r="A5" s="348" t="s">
        <v>219</v>
      </c>
      <c r="B5" s="348"/>
      <c r="C5" s="348"/>
      <c r="D5" s="348"/>
      <c r="E5" s="348"/>
      <c r="F5" s="348"/>
      <c r="G5" s="46"/>
      <c r="H5" s="46"/>
      <c r="I5" s="46"/>
      <c r="J5" s="46"/>
      <c r="K5" s="46"/>
      <c r="L5" s="46"/>
      <c r="M5" s="46"/>
    </row>
    <row r="6" spans="1:13" ht="18">
      <c r="A6" s="178">
        <v>-1</v>
      </c>
      <c r="B6" s="179">
        <v>-2</v>
      </c>
      <c r="C6" s="179">
        <v>-3</v>
      </c>
      <c r="D6" s="179">
        <v>-4</v>
      </c>
      <c r="E6" s="179">
        <v>-5</v>
      </c>
      <c r="F6" s="180">
        <v>-6</v>
      </c>
      <c r="G6" s="46"/>
      <c r="H6" s="46"/>
      <c r="I6" s="46"/>
      <c r="J6" s="46"/>
      <c r="K6" s="46"/>
      <c r="L6" s="46"/>
      <c r="M6" s="46"/>
    </row>
    <row r="7" spans="1:13" ht="43.5" customHeight="1">
      <c r="A7" s="349" t="s">
        <v>13</v>
      </c>
      <c r="B7" s="346" t="s">
        <v>203</v>
      </c>
      <c r="C7" s="346" t="s">
        <v>220</v>
      </c>
      <c r="D7" s="346" t="s">
        <v>221</v>
      </c>
      <c r="E7" s="346" t="s">
        <v>206</v>
      </c>
      <c r="F7" s="181" t="s">
        <v>222</v>
      </c>
      <c r="G7" s="46"/>
      <c r="H7" s="46"/>
      <c r="I7" s="46"/>
      <c r="J7" s="46"/>
      <c r="K7" s="46"/>
      <c r="L7" s="46"/>
      <c r="M7" s="46"/>
    </row>
    <row r="8" spans="1:13" ht="55.5" customHeight="1" thickBot="1">
      <c r="A8" s="350"/>
      <c r="B8" s="347"/>
      <c r="C8" s="347"/>
      <c r="D8" s="347"/>
      <c r="E8" s="347"/>
      <c r="F8" s="182" t="s">
        <v>209</v>
      </c>
      <c r="G8" s="46"/>
      <c r="H8" s="46"/>
      <c r="I8" s="46"/>
      <c r="J8" s="46"/>
      <c r="K8" s="46"/>
      <c r="L8" s="46"/>
      <c r="M8" s="46"/>
    </row>
    <row r="9" spans="1:13" ht="24.75" customHeight="1">
      <c r="A9" s="183">
        <v>1</v>
      </c>
      <c r="B9" s="184" t="s">
        <v>210</v>
      </c>
      <c r="C9" s="184">
        <v>34</v>
      </c>
      <c r="D9" s="185">
        <v>0.035</v>
      </c>
      <c r="E9" s="184">
        <v>0</v>
      </c>
      <c r="F9" s="184">
        <f>E9*100/C9</f>
        <v>0</v>
      </c>
      <c r="G9" s="46"/>
      <c r="H9" s="46"/>
      <c r="I9" s="46"/>
      <c r="J9" s="46"/>
      <c r="K9" s="46"/>
      <c r="L9" s="46"/>
      <c r="M9" s="46"/>
    </row>
    <row r="10" spans="1:13" ht="24.75" customHeight="1">
      <c r="A10" s="96">
        <v>2</v>
      </c>
      <c r="B10" s="95" t="s">
        <v>216</v>
      </c>
      <c r="C10" s="95">
        <v>4</v>
      </c>
      <c r="D10" s="186">
        <v>0.03</v>
      </c>
      <c r="E10" s="95">
        <v>0</v>
      </c>
      <c r="F10" s="95">
        <v>0</v>
      </c>
      <c r="G10" s="46"/>
      <c r="H10" s="46"/>
      <c r="I10" s="46"/>
      <c r="J10" s="46"/>
      <c r="K10" s="46"/>
      <c r="L10" s="46"/>
      <c r="M10" s="46"/>
    </row>
    <row r="11" spans="1:13" ht="24.75" customHeight="1">
      <c r="A11" s="96">
        <v>3</v>
      </c>
      <c r="B11" s="95" t="s">
        <v>223</v>
      </c>
      <c r="C11" s="95">
        <v>1</v>
      </c>
      <c r="D11" s="186">
        <v>0.03</v>
      </c>
      <c r="E11" s="95">
        <v>0</v>
      </c>
      <c r="F11" s="95">
        <v>0</v>
      </c>
      <c r="G11" s="46"/>
      <c r="H11" s="46"/>
      <c r="I11" s="46"/>
      <c r="J11" s="46"/>
      <c r="K11" s="46"/>
      <c r="L11" s="46"/>
      <c r="M11" s="46"/>
    </row>
    <row r="12" spans="1:13" ht="18">
      <c r="A12" s="44"/>
      <c r="B12" s="46"/>
      <c r="C12" s="46"/>
      <c r="D12" s="46"/>
      <c r="E12" s="46"/>
      <c r="F12" s="46"/>
      <c r="G12" s="46"/>
      <c r="H12" s="46"/>
      <c r="I12" s="46"/>
      <c r="J12" s="46"/>
      <c r="K12" s="46"/>
      <c r="L12" s="46"/>
      <c r="M12" s="46"/>
    </row>
    <row r="13" spans="1:13" ht="55.5" customHeight="1">
      <c r="A13" s="335" t="s">
        <v>224</v>
      </c>
      <c r="B13" s="335"/>
      <c r="C13" s="335"/>
      <c r="D13" s="335"/>
      <c r="E13" s="335"/>
      <c r="F13" s="335"/>
      <c r="G13" s="46"/>
      <c r="H13" s="46"/>
      <c r="I13" s="46"/>
      <c r="J13" s="46"/>
      <c r="K13" s="46"/>
      <c r="L13" s="46"/>
      <c r="M13" s="46"/>
    </row>
    <row r="14" spans="1:13" ht="10.5" customHeight="1">
      <c r="A14" s="159"/>
      <c r="B14" s="46"/>
      <c r="C14" s="46"/>
      <c r="D14" s="46"/>
      <c r="E14" s="46"/>
      <c r="F14" s="46"/>
      <c r="G14" s="46"/>
      <c r="H14" s="46"/>
      <c r="I14" s="46"/>
      <c r="J14" s="46"/>
      <c r="K14" s="46"/>
      <c r="L14" s="46"/>
      <c r="M14" s="46"/>
    </row>
    <row r="15" spans="1:13" ht="18">
      <c r="A15" s="44" t="s">
        <v>225</v>
      </c>
      <c r="B15" s="46"/>
      <c r="C15" s="46"/>
      <c r="D15" s="46"/>
      <c r="E15" s="46"/>
      <c r="F15" s="46"/>
      <c r="G15" s="46"/>
      <c r="H15" s="46"/>
      <c r="I15" s="46"/>
      <c r="J15" s="46"/>
      <c r="K15" s="46"/>
      <c r="L15" s="46"/>
      <c r="M15" s="46"/>
    </row>
    <row r="16" spans="1:13" ht="44.25" customHeight="1">
      <c r="A16" s="335" t="s">
        <v>226</v>
      </c>
      <c r="B16" s="335"/>
      <c r="C16" s="335"/>
      <c r="D16" s="335"/>
      <c r="E16" s="335"/>
      <c r="F16" s="335"/>
      <c r="G16" s="46"/>
      <c r="H16" s="46"/>
      <c r="I16" s="46"/>
      <c r="J16" s="46"/>
      <c r="K16" s="46"/>
      <c r="L16" s="46"/>
      <c r="M16" s="46"/>
    </row>
    <row r="17" spans="1:13" ht="18">
      <c r="A17" s="46"/>
      <c r="B17" s="46"/>
      <c r="C17" s="46"/>
      <c r="D17" s="46"/>
      <c r="E17" s="46"/>
      <c r="F17" s="46"/>
      <c r="G17" s="46"/>
      <c r="H17" s="46"/>
      <c r="I17" s="46"/>
      <c r="J17" s="46"/>
      <c r="K17" s="46"/>
      <c r="L17" s="46"/>
      <c r="M17" s="46"/>
    </row>
  </sheetData>
  <sheetProtection/>
  <mergeCells count="11">
    <mergeCell ref="C7:C8"/>
    <mergeCell ref="D7:D8"/>
    <mergeCell ref="E7:E8"/>
    <mergeCell ref="A13:F13"/>
    <mergeCell ref="A16:F16"/>
    <mergeCell ref="A1:E1"/>
    <mergeCell ref="A2:E2"/>
    <mergeCell ref="A3:E3"/>
    <mergeCell ref="A5:F5"/>
    <mergeCell ref="A7:A8"/>
    <mergeCell ref="B7:B8"/>
  </mergeCells>
  <printOptions horizontalCentered="1" verticalCentered="1"/>
  <pageMargins left="0.45" right="0.45" top="0.5" bottom="0.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rgb="FFC00000"/>
  </sheetPr>
  <dimension ref="A1:G15"/>
  <sheetViews>
    <sheetView zoomScalePageLayoutView="0" workbookViewId="0" topLeftCell="A1">
      <selection activeCell="H5" sqref="H5:H11"/>
    </sheetView>
  </sheetViews>
  <sheetFormatPr defaultColWidth="14.57421875" defaultRowHeight="15"/>
  <cols>
    <col min="1" max="1" width="4.140625" style="10" bestFit="1" customWidth="1"/>
    <col min="2" max="2" width="15.00390625" style="10" customWidth="1"/>
    <col min="3" max="3" width="18.57421875" style="10" customWidth="1"/>
    <col min="4" max="4" width="15.140625" style="10" customWidth="1"/>
    <col min="5" max="5" width="16.7109375" style="10" customWidth="1"/>
    <col min="6" max="6" width="17.7109375" style="10" customWidth="1"/>
    <col min="7" max="7" width="3.57421875" style="10" customWidth="1"/>
    <col min="8" max="16384" width="14.57421875" style="10" customWidth="1"/>
  </cols>
  <sheetData>
    <row r="1" spans="1:6" s="15" customFormat="1" ht="18">
      <c r="A1" s="306" t="str">
        <f>'MG COVER PAGE'!A1</f>
        <v>Name of Distribution Licensee: M G V C L</v>
      </c>
      <c r="B1" s="306"/>
      <c r="C1" s="306"/>
      <c r="D1" s="306"/>
      <c r="E1" s="306"/>
      <c r="F1" s="306"/>
    </row>
    <row r="2" spans="1:6" s="15" customFormat="1" ht="18">
      <c r="A2" s="306" t="str">
        <f>'MG COVER PAGE'!A2</f>
        <v>Quarter :   Q-IV  ( JAN.-FEB.-MAR.- 2021)</v>
      </c>
      <c r="B2" s="306"/>
      <c r="C2" s="306"/>
      <c r="D2" s="306"/>
      <c r="E2" s="306"/>
      <c r="F2" s="306"/>
    </row>
    <row r="3" spans="1:6" s="15" customFormat="1" ht="18">
      <c r="A3" s="306" t="str">
        <f>'MG COVER PAGE'!A3</f>
        <v>Year: 2020-21</v>
      </c>
      <c r="B3" s="306"/>
      <c r="C3" s="306"/>
      <c r="D3" s="306"/>
      <c r="E3" s="306"/>
      <c r="F3" s="306"/>
    </row>
    <row r="4" spans="1:6" s="15" customFormat="1" ht="18">
      <c r="A4" s="351" t="s">
        <v>92</v>
      </c>
      <c r="B4" s="351"/>
      <c r="C4" s="351"/>
      <c r="D4" s="351"/>
      <c r="E4" s="351"/>
      <c r="F4" s="351"/>
    </row>
    <row r="5" spans="1:6" ht="14.25" customHeight="1">
      <c r="A5" s="352" t="s">
        <v>93</v>
      </c>
      <c r="B5" s="352" t="s">
        <v>48</v>
      </c>
      <c r="C5" s="352" t="s">
        <v>167</v>
      </c>
      <c r="D5" s="353" t="s">
        <v>166</v>
      </c>
      <c r="E5" s="105"/>
      <c r="F5" s="102"/>
    </row>
    <row r="6" spans="1:6" ht="18">
      <c r="A6" s="352"/>
      <c r="B6" s="352"/>
      <c r="C6" s="352"/>
      <c r="D6" s="353"/>
      <c r="E6" s="106"/>
      <c r="F6" s="103"/>
    </row>
    <row r="7" spans="1:6" ht="18">
      <c r="A7" s="352"/>
      <c r="B7" s="352"/>
      <c r="C7" s="352"/>
      <c r="D7" s="353"/>
      <c r="E7" s="106"/>
      <c r="F7" s="103"/>
    </row>
    <row r="8" spans="1:6" ht="18">
      <c r="A8" s="352"/>
      <c r="B8" s="352"/>
      <c r="C8" s="352"/>
      <c r="D8" s="353"/>
      <c r="E8" s="106"/>
      <c r="F8" s="103"/>
    </row>
    <row r="9" spans="1:6" ht="18">
      <c r="A9" s="352"/>
      <c r="B9" s="352"/>
      <c r="C9" s="352"/>
      <c r="D9" s="353"/>
      <c r="E9" s="106"/>
      <c r="F9" s="103"/>
    </row>
    <row r="10" spans="1:6" ht="18">
      <c r="A10" s="352"/>
      <c r="B10" s="352"/>
      <c r="C10" s="352"/>
      <c r="D10" s="353"/>
      <c r="E10" s="107"/>
      <c r="F10" s="104"/>
    </row>
    <row r="11" spans="1:6" s="22" customFormat="1" ht="18">
      <c r="A11" s="97">
        <v>1</v>
      </c>
      <c r="B11" s="97">
        <v>2</v>
      </c>
      <c r="C11" s="97">
        <v>3</v>
      </c>
      <c r="D11" s="97">
        <v>4</v>
      </c>
      <c r="E11" s="101">
        <v>5</v>
      </c>
      <c r="F11" s="101" t="s">
        <v>94</v>
      </c>
    </row>
    <row r="12" spans="1:7" ht="27.75" customHeight="1">
      <c r="A12" s="98">
        <v>1</v>
      </c>
      <c r="B12" s="95" t="s">
        <v>307</v>
      </c>
      <c r="C12" s="246">
        <v>3187972</v>
      </c>
      <c r="D12" s="246">
        <v>3315071</v>
      </c>
      <c r="E12" s="246">
        <v>10169511</v>
      </c>
      <c r="F12" s="244">
        <f>E12/D12</f>
        <v>3.06766008933142</v>
      </c>
      <c r="G12" s="245"/>
    </row>
    <row r="13" spans="1:7" ht="27.75" customHeight="1">
      <c r="A13" s="98">
        <v>2</v>
      </c>
      <c r="B13" s="100" t="s">
        <v>308</v>
      </c>
      <c r="C13" s="246">
        <v>3040757</v>
      </c>
      <c r="D13" s="246">
        <v>3250847</v>
      </c>
      <c r="E13" s="246">
        <v>7007408</v>
      </c>
      <c r="F13" s="244">
        <f>E13/D13</f>
        <v>2.1555637653817605</v>
      </c>
      <c r="G13" s="245"/>
    </row>
    <row r="14" spans="1:7" ht="27.75" customHeight="1">
      <c r="A14" s="98">
        <v>3</v>
      </c>
      <c r="B14" s="100" t="s">
        <v>309</v>
      </c>
      <c r="C14" s="246">
        <v>3065177</v>
      </c>
      <c r="D14" s="246">
        <v>3329926</v>
      </c>
      <c r="E14" s="246">
        <v>7277865</v>
      </c>
      <c r="F14" s="244">
        <f>E14/D14</f>
        <v>2.185593613792018</v>
      </c>
      <c r="G14" s="245"/>
    </row>
    <row r="15" spans="3:7" ht="18">
      <c r="C15" s="247"/>
      <c r="D15" s="248">
        <f>SUM(D12:D14)</f>
        <v>9895844</v>
      </c>
      <c r="E15" s="249">
        <f>SUM(E12:E14)</f>
        <v>24454784</v>
      </c>
      <c r="F15" s="244">
        <f>E15/D15</f>
        <v>2.471217614182277</v>
      </c>
      <c r="G15" s="245"/>
    </row>
  </sheetData>
  <sheetProtection/>
  <mergeCells count="8">
    <mergeCell ref="A1:F1"/>
    <mergeCell ref="A2:F2"/>
    <mergeCell ref="A3:F3"/>
    <mergeCell ref="A4:F4"/>
    <mergeCell ref="A5:A10"/>
    <mergeCell ref="B5:B10"/>
    <mergeCell ref="C5:C10"/>
    <mergeCell ref="D5:D10"/>
  </mergeCells>
  <printOptions horizontalCentered="1" verticalCentered="1"/>
  <pageMargins left="0.45" right="0.45" top="0.5" bottom="0.5" header="0.3" footer="0.3"/>
  <pageSetup horizontalDpi="600" verticalDpi="600" orientation="landscape" paperSize="9" scale="120" r:id="rId4"/>
  <headerFooter>
    <oddFooter>&amp;L&amp;A</oddFooter>
  </headerFooter>
  <legacyDrawing r:id="rId3"/>
  <oleObjects>
    <oleObject progId="Equation.3" shapeId="11284320" r:id="rId1"/>
    <oleObject progId="Equation.3" shapeId="11284319" r:id="rId2"/>
  </oleObjects>
</worksheet>
</file>

<file path=xl/worksheets/sheet13.xml><?xml version="1.0" encoding="utf-8"?>
<worksheet xmlns="http://schemas.openxmlformats.org/spreadsheetml/2006/main" xmlns:r="http://schemas.openxmlformats.org/officeDocument/2006/relationships">
  <sheetPr>
    <tabColor rgb="FFC00000"/>
  </sheetPr>
  <dimension ref="A1:I11"/>
  <sheetViews>
    <sheetView view="pageBreakPreview" zoomScaleSheetLayoutView="100" zoomScalePageLayoutView="0" workbookViewId="0" topLeftCell="A1">
      <selection activeCell="K7" sqref="K7"/>
    </sheetView>
  </sheetViews>
  <sheetFormatPr defaultColWidth="9.140625" defaultRowHeight="15"/>
  <cols>
    <col min="1" max="1" width="6.28125" style="0" bestFit="1" customWidth="1"/>
    <col min="2" max="2" width="17.7109375" style="0" customWidth="1"/>
    <col min="3" max="3" width="0.13671875" style="0" customWidth="1"/>
    <col min="4" max="4" width="14.57421875" style="0" customWidth="1"/>
    <col min="5" max="5" width="13.57421875" style="0" customWidth="1"/>
    <col min="6" max="6" width="11.421875" style="0" customWidth="1"/>
    <col min="7" max="7" width="19.28125" style="0" customWidth="1"/>
    <col min="8" max="8" width="11.421875" style="0" customWidth="1"/>
    <col min="9" max="9" width="10.140625" style="0" bestFit="1" customWidth="1"/>
  </cols>
  <sheetData>
    <row r="1" spans="1:9" s="24" customFormat="1" ht="18">
      <c r="A1" s="108" t="str">
        <f>'MG COVER PAGE'!A1</f>
        <v>Name of Distribution Licensee: M G V C L</v>
      </c>
      <c r="B1" s="108"/>
      <c r="C1" s="108"/>
      <c r="D1" s="108"/>
      <c r="E1" s="108"/>
      <c r="F1" s="108"/>
      <c r="G1" s="108"/>
      <c r="H1" s="108"/>
      <c r="I1" s="108"/>
    </row>
    <row r="2" spans="1:9" s="24" customFormat="1" ht="18">
      <c r="A2" s="108" t="str">
        <f>'MG COVER PAGE'!A2</f>
        <v>Quarter :   Q-IV  ( JAN.-FEB.-MAR.- 2021)</v>
      </c>
      <c r="B2" s="108"/>
      <c r="C2" s="108"/>
      <c r="D2" s="108"/>
      <c r="E2" s="108"/>
      <c r="F2" s="108"/>
      <c r="G2" s="108"/>
      <c r="H2" s="108"/>
      <c r="I2" s="108"/>
    </row>
    <row r="3" spans="1:9" s="24" customFormat="1" ht="18">
      <c r="A3" s="108" t="str">
        <f>'MG COVER PAGE'!A3</f>
        <v>Year: 2020-21</v>
      </c>
      <c r="B3" s="108"/>
      <c r="C3" s="108"/>
      <c r="D3" s="108"/>
      <c r="E3" s="108"/>
      <c r="F3" s="108"/>
      <c r="G3" s="108"/>
      <c r="H3" s="108"/>
      <c r="I3" s="108"/>
    </row>
    <row r="4" spans="1:9" ht="18.75" thickBot="1">
      <c r="A4" s="343" t="s">
        <v>95</v>
      </c>
      <c r="B4" s="343"/>
      <c r="C4" s="343"/>
      <c r="D4" s="343"/>
      <c r="E4" s="343"/>
      <c r="F4" s="343"/>
      <c r="G4" s="343"/>
      <c r="H4" s="343"/>
      <c r="I4" s="94"/>
    </row>
    <row r="5" spans="1:9" ht="96.75" customHeight="1">
      <c r="A5" s="356" t="s">
        <v>13</v>
      </c>
      <c r="B5" s="354" t="s">
        <v>48</v>
      </c>
      <c r="C5" s="66" t="s">
        <v>96</v>
      </c>
      <c r="D5" s="354" t="s">
        <v>168</v>
      </c>
      <c r="E5" s="354" t="s">
        <v>169</v>
      </c>
      <c r="F5" s="354" t="s">
        <v>170</v>
      </c>
      <c r="G5" s="359" t="s">
        <v>97</v>
      </c>
      <c r="H5" s="354"/>
      <c r="I5" s="355"/>
    </row>
    <row r="6" spans="1:9" ht="20.25" customHeight="1" thickBot="1">
      <c r="A6" s="357"/>
      <c r="B6" s="358"/>
      <c r="C6" s="67"/>
      <c r="D6" s="358"/>
      <c r="E6" s="358"/>
      <c r="F6" s="358"/>
      <c r="G6" s="360"/>
      <c r="H6" s="67" t="s">
        <v>144</v>
      </c>
      <c r="I6" s="68" t="s">
        <v>145</v>
      </c>
    </row>
    <row r="7" spans="1:9" ht="24.75" customHeight="1">
      <c r="A7" s="40">
        <v>1</v>
      </c>
      <c r="B7" s="40">
        <v>2</v>
      </c>
      <c r="C7" s="109" t="s">
        <v>98</v>
      </c>
      <c r="D7" s="109">
        <v>3</v>
      </c>
      <c r="E7" s="109">
        <v>4</v>
      </c>
      <c r="F7" s="109">
        <v>5</v>
      </c>
      <c r="G7" s="40">
        <v>6</v>
      </c>
      <c r="H7" s="109" t="s">
        <v>146</v>
      </c>
      <c r="I7" s="109">
        <v>7</v>
      </c>
    </row>
    <row r="8" spans="1:9" s="23" customFormat="1" ht="39.75" customHeight="1">
      <c r="A8" s="110">
        <v>1</v>
      </c>
      <c r="B8" s="95" t="s">
        <v>307</v>
      </c>
      <c r="C8" s="111"/>
      <c r="D8" s="112">
        <v>636995</v>
      </c>
      <c r="E8" s="112">
        <v>3187972</v>
      </c>
      <c r="F8" s="99">
        <v>3315071</v>
      </c>
      <c r="G8" s="112">
        <v>936557595</v>
      </c>
      <c r="H8" s="250">
        <f>G8/F8</f>
        <v>282.5150939451976</v>
      </c>
      <c r="I8" s="113">
        <v>0.19652777777777777</v>
      </c>
    </row>
    <row r="9" spans="1:9" s="23" customFormat="1" ht="39.75" customHeight="1">
      <c r="A9" s="110">
        <v>2</v>
      </c>
      <c r="B9" s="100" t="s">
        <v>308</v>
      </c>
      <c r="C9" s="111"/>
      <c r="D9" s="112">
        <v>512351</v>
      </c>
      <c r="E9" s="112">
        <v>3040757</v>
      </c>
      <c r="F9" s="99">
        <v>3250847</v>
      </c>
      <c r="G9" s="112">
        <v>722277819</v>
      </c>
      <c r="H9" s="250">
        <f>G9/F9</f>
        <v>222.1814250255395</v>
      </c>
      <c r="I9" s="113">
        <v>0.15416666666666667</v>
      </c>
    </row>
    <row r="10" spans="1:9" s="23" customFormat="1" ht="39.75" customHeight="1">
      <c r="A10" s="110">
        <v>3</v>
      </c>
      <c r="B10" s="100" t="s">
        <v>309</v>
      </c>
      <c r="C10" s="111"/>
      <c r="D10" s="112">
        <v>359537</v>
      </c>
      <c r="E10" s="112">
        <v>3065177</v>
      </c>
      <c r="F10" s="99">
        <v>3329926</v>
      </c>
      <c r="G10" s="112">
        <v>493293097</v>
      </c>
      <c r="H10" s="250">
        <f>G10/F10</f>
        <v>148.13935715087962</v>
      </c>
      <c r="I10" s="113">
        <v>0.10277777777777779</v>
      </c>
    </row>
    <row r="11" spans="5:9" ht="18">
      <c r="E11" s="251">
        <f>SUM(E8:E10)</f>
        <v>9293906</v>
      </c>
      <c r="F11" s="248">
        <f>SUM(F8:F10)</f>
        <v>9895844</v>
      </c>
      <c r="G11" s="251">
        <f>SUM(G8:G10)</f>
        <v>2152128511</v>
      </c>
      <c r="H11" s="250">
        <f>G11/F11</f>
        <v>217.4780151142237</v>
      </c>
      <c r="I11" s="252">
        <v>0.15069444444444444</v>
      </c>
    </row>
  </sheetData>
  <sheetProtection/>
  <mergeCells count="8">
    <mergeCell ref="A4:H4"/>
    <mergeCell ref="H5:I5"/>
    <mergeCell ref="A5:A6"/>
    <mergeCell ref="B5:B6"/>
    <mergeCell ref="F5:F6"/>
    <mergeCell ref="G5:G6"/>
    <mergeCell ref="D5:D6"/>
    <mergeCell ref="E5:E6"/>
  </mergeCells>
  <printOptions horizontalCentered="1" verticalCentered="1"/>
  <pageMargins left="0.45" right="0.45" top="0.5" bottom="0.5" header="0.3" footer="0.3"/>
  <pageSetup horizontalDpi="120" verticalDpi="120" orientation="landscape" paperSize="9" r:id="rId4"/>
  <headerFooter>
    <oddFooter>&amp;L&amp;A</oddFooter>
  </headerFooter>
  <legacyDrawing r:id="rId3"/>
  <oleObjects>
    <oleObject progId="Equation.3" shapeId="11284318" r:id="rId1"/>
    <oleObject progId="Equation.3" shapeId="11284317" r:id="rId2"/>
  </oleObjects>
</worksheet>
</file>

<file path=xl/worksheets/sheet14.xml><?xml version="1.0" encoding="utf-8"?>
<worksheet xmlns="http://schemas.openxmlformats.org/spreadsheetml/2006/main" xmlns:r="http://schemas.openxmlformats.org/officeDocument/2006/relationships">
  <sheetPr>
    <tabColor rgb="FFC00000"/>
  </sheetPr>
  <dimension ref="A1:G10"/>
  <sheetViews>
    <sheetView view="pageBreakPreview" zoomScaleSheetLayoutView="100" zoomScalePageLayoutView="0" workbookViewId="0" topLeftCell="A1">
      <selection activeCell="H4" sqref="H4"/>
    </sheetView>
  </sheetViews>
  <sheetFormatPr defaultColWidth="9.140625" defaultRowHeight="15"/>
  <cols>
    <col min="1" max="1" width="4.00390625" style="1" bestFit="1" customWidth="1"/>
    <col min="2" max="2" width="17.8515625" style="1" customWidth="1"/>
    <col min="3" max="3" width="14.140625" style="1" customWidth="1"/>
    <col min="4" max="4" width="15.7109375" style="1" customWidth="1"/>
    <col min="5" max="5" width="15.421875" style="1" customWidth="1"/>
    <col min="6" max="6" width="13.421875" style="1" customWidth="1"/>
    <col min="7" max="7" width="16.57421875" style="1" customWidth="1"/>
    <col min="8" max="16384" width="9.140625" style="1" customWidth="1"/>
  </cols>
  <sheetData>
    <row r="1" spans="1:7" ht="18">
      <c r="A1" s="362" t="str">
        <f>'MG COVER PAGE'!A1</f>
        <v>Name of Distribution Licensee: M G V C L</v>
      </c>
      <c r="B1" s="362"/>
      <c r="C1" s="362"/>
      <c r="D1" s="362"/>
      <c r="E1" s="362"/>
      <c r="F1" s="362"/>
      <c r="G1" s="362"/>
    </row>
    <row r="2" spans="1:7" ht="18">
      <c r="A2" s="362" t="str">
        <f>'MG COVER PAGE'!A2</f>
        <v>Quarter :   Q-IV  ( JAN.-FEB.-MAR.- 2021)</v>
      </c>
      <c r="B2" s="362"/>
      <c r="C2" s="362"/>
      <c r="D2" s="362"/>
      <c r="E2" s="362"/>
      <c r="F2" s="362"/>
      <c r="G2" s="362"/>
    </row>
    <row r="3" spans="1:7" ht="18">
      <c r="A3" s="362" t="str">
        <f>'MG COVER PAGE'!A3</f>
        <v>Year: 2020-21</v>
      </c>
      <c r="B3" s="362"/>
      <c r="C3" s="362"/>
      <c r="D3" s="362"/>
      <c r="E3" s="362"/>
      <c r="F3" s="362"/>
      <c r="G3" s="362"/>
    </row>
    <row r="4" spans="1:7" ht="18">
      <c r="A4" s="361" t="s">
        <v>171</v>
      </c>
      <c r="B4" s="361"/>
      <c r="C4" s="361"/>
      <c r="D4" s="361"/>
      <c r="E4" s="361"/>
      <c r="F4" s="361"/>
      <c r="G4" s="361"/>
    </row>
    <row r="5" spans="1:7" ht="117.75" customHeight="1">
      <c r="A5" s="47" t="s">
        <v>105</v>
      </c>
      <c r="B5" s="47" t="s">
        <v>103</v>
      </c>
      <c r="C5" s="47" t="s">
        <v>104</v>
      </c>
      <c r="D5" s="47" t="s">
        <v>172</v>
      </c>
      <c r="E5" s="47" t="s">
        <v>170</v>
      </c>
      <c r="F5" s="47"/>
      <c r="G5" s="47"/>
    </row>
    <row r="6" spans="1:7" s="11" customFormat="1" ht="18">
      <c r="A6" s="115">
        <v>1</v>
      </c>
      <c r="B6" s="114">
        <v>2</v>
      </c>
      <c r="C6" s="114">
        <v>3</v>
      </c>
      <c r="D6" s="114">
        <v>4</v>
      </c>
      <c r="E6" s="114">
        <v>5</v>
      </c>
      <c r="F6" s="114">
        <v>6</v>
      </c>
      <c r="G6" s="116">
        <v>7</v>
      </c>
    </row>
    <row r="7" spans="1:7" s="146" customFormat="1" ht="39.75" customHeight="1">
      <c r="A7" s="98">
        <v>1</v>
      </c>
      <c r="B7" s="95" t="s">
        <v>307</v>
      </c>
      <c r="C7" s="145">
        <v>17743</v>
      </c>
      <c r="D7" s="163">
        <v>3037725</v>
      </c>
      <c r="E7" s="99">
        <v>3315071</v>
      </c>
      <c r="F7" s="163">
        <v>34152914</v>
      </c>
      <c r="G7" s="253">
        <f>F7/E7</f>
        <v>10.30231750692519</v>
      </c>
    </row>
    <row r="8" spans="1:7" s="146" customFormat="1" ht="39.75" customHeight="1">
      <c r="A8" s="98">
        <v>2</v>
      </c>
      <c r="B8" s="100" t="s">
        <v>308</v>
      </c>
      <c r="C8" s="145">
        <v>14199</v>
      </c>
      <c r="D8" s="163">
        <v>2775390</v>
      </c>
      <c r="E8" s="99">
        <v>3250847</v>
      </c>
      <c r="F8" s="163">
        <v>23178334</v>
      </c>
      <c r="G8" s="253">
        <f>F8/E8</f>
        <v>7.129936905674121</v>
      </c>
    </row>
    <row r="9" spans="1:7" s="146" customFormat="1" ht="39.75" customHeight="1">
      <c r="A9" s="98">
        <v>3</v>
      </c>
      <c r="B9" s="100" t="s">
        <v>309</v>
      </c>
      <c r="C9" s="145">
        <v>16343</v>
      </c>
      <c r="D9" s="163">
        <v>2836786</v>
      </c>
      <c r="E9" s="99">
        <v>3329926</v>
      </c>
      <c r="F9" s="163">
        <v>29161211</v>
      </c>
      <c r="G9" s="253">
        <f>F9/E9</f>
        <v>8.75731502742103</v>
      </c>
    </row>
    <row r="10" spans="5:7" ht="15">
      <c r="E10" s="254">
        <f>SUM(E7:E9)</f>
        <v>9895844</v>
      </c>
      <c r="F10" s="254">
        <f>SUM(F7:F9)</f>
        <v>86492459</v>
      </c>
      <c r="G10" s="253">
        <f>F10/E10</f>
        <v>8.740281172581136</v>
      </c>
    </row>
  </sheetData>
  <sheetProtection/>
  <mergeCells count="4">
    <mergeCell ref="A4:G4"/>
    <mergeCell ref="A1:G1"/>
    <mergeCell ref="A2:G2"/>
    <mergeCell ref="A3:G3"/>
  </mergeCells>
  <printOptions horizontalCentered="1" verticalCentered="1"/>
  <pageMargins left="0.45" right="0.45" top="0.5" bottom="0.5" header="0.3" footer="0.3"/>
  <pageSetup horizontalDpi="600" verticalDpi="600" orientation="landscape" paperSize="9" r:id="rId4"/>
  <headerFooter alignWithMargins="0">
    <oddFooter>&amp;L&amp;A</oddFooter>
  </headerFooter>
  <legacyDrawing r:id="rId3"/>
  <oleObjects>
    <oleObject progId="Equation.3" shapeId="11284316" r:id="rId1"/>
    <oleObject progId="Equation.3" shapeId="11284315" r:id="rId2"/>
  </oleObjects>
</worksheet>
</file>

<file path=xl/worksheets/sheet15.xml><?xml version="1.0" encoding="utf-8"?>
<worksheet xmlns="http://schemas.openxmlformats.org/spreadsheetml/2006/main" xmlns:r="http://schemas.openxmlformats.org/officeDocument/2006/relationships">
  <sheetPr>
    <tabColor rgb="FFC00000"/>
  </sheetPr>
  <dimension ref="B2:F11"/>
  <sheetViews>
    <sheetView zoomScalePageLayoutView="0" workbookViewId="0" topLeftCell="A1">
      <selection activeCell="I12" sqref="I12"/>
    </sheetView>
  </sheetViews>
  <sheetFormatPr defaultColWidth="9.140625" defaultRowHeight="15"/>
  <cols>
    <col min="1" max="1" width="3.7109375" style="0" customWidth="1"/>
    <col min="2" max="2" width="6.7109375" style="0" customWidth="1"/>
    <col min="4" max="4" width="36.421875" style="0" customWidth="1"/>
    <col min="5" max="5" width="14.57421875" style="0" customWidth="1"/>
    <col min="6" max="6" width="19.00390625" style="0" customWidth="1"/>
  </cols>
  <sheetData>
    <row r="2" spans="2:6" ht="18.75">
      <c r="B2" s="210" t="s">
        <v>276</v>
      </c>
      <c r="C2" s="211"/>
      <c r="D2" s="212"/>
      <c r="E2" s="213"/>
      <c r="F2" s="212" t="s">
        <v>374</v>
      </c>
    </row>
    <row r="3" spans="2:6" ht="15.75">
      <c r="B3" s="214"/>
      <c r="C3" s="215"/>
      <c r="D3" s="215"/>
      <c r="E3" s="215"/>
      <c r="F3" s="215"/>
    </row>
    <row r="4" spans="2:6" ht="16.5">
      <c r="B4" s="363" t="s">
        <v>277</v>
      </c>
      <c r="C4" s="363"/>
      <c r="D4" s="363"/>
      <c r="E4" s="363"/>
      <c r="F4" s="363"/>
    </row>
    <row r="5" spans="2:6" ht="16.5">
      <c r="B5" s="364">
        <v>1</v>
      </c>
      <c r="C5" s="365" t="s">
        <v>250</v>
      </c>
      <c r="D5" s="366"/>
      <c r="E5" s="366"/>
      <c r="F5" s="367"/>
    </row>
    <row r="6" spans="2:6" ht="47.25">
      <c r="B6" s="364"/>
      <c r="C6" s="216" t="s">
        <v>278</v>
      </c>
      <c r="D6" s="217" t="s">
        <v>279</v>
      </c>
      <c r="E6" s="217" t="s">
        <v>56</v>
      </c>
      <c r="F6" s="218">
        <v>12693.639435</v>
      </c>
    </row>
    <row r="7" spans="2:6" ht="31.5">
      <c r="B7" s="364"/>
      <c r="C7" s="216" t="s">
        <v>280</v>
      </c>
      <c r="D7" s="217" t="s">
        <v>251</v>
      </c>
      <c r="E7" s="217" t="s">
        <v>57</v>
      </c>
      <c r="F7" s="219">
        <v>2323.845426</v>
      </c>
    </row>
    <row r="8" spans="2:6" ht="31.5">
      <c r="B8" s="364"/>
      <c r="C8" s="216" t="s">
        <v>281</v>
      </c>
      <c r="D8" s="217" t="s">
        <v>252</v>
      </c>
      <c r="E8" s="217" t="s">
        <v>253</v>
      </c>
      <c r="F8" s="219">
        <v>9106.032827</v>
      </c>
    </row>
    <row r="9" spans="2:6" ht="15.75">
      <c r="B9" s="364"/>
      <c r="C9" s="216" t="s">
        <v>282</v>
      </c>
      <c r="D9" s="217" t="s">
        <v>254</v>
      </c>
      <c r="E9" s="217" t="s">
        <v>255</v>
      </c>
      <c r="F9" s="220">
        <f>+F7+F8</f>
        <v>11429.878253</v>
      </c>
    </row>
    <row r="10" spans="2:6" ht="15.75">
      <c r="B10" s="364"/>
      <c r="C10" s="216" t="s">
        <v>283</v>
      </c>
      <c r="D10" s="217" t="s">
        <v>256</v>
      </c>
      <c r="E10" s="217" t="s">
        <v>257</v>
      </c>
      <c r="F10" s="220">
        <f>F6-F9</f>
        <v>1263.7611819999984</v>
      </c>
    </row>
    <row r="11" spans="2:6" ht="31.5">
      <c r="B11" s="364"/>
      <c r="C11" s="216" t="s">
        <v>284</v>
      </c>
      <c r="D11" s="217" t="s">
        <v>258</v>
      </c>
      <c r="E11" s="217" t="s">
        <v>259</v>
      </c>
      <c r="F11" s="221">
        <f>F10*100/F6</f>
        <v>9.955861661829205</v>
      </c>
    </row>
  </sheetData>
  <sheetProtection/>
  <mergeCells count="3">
    <mergeCell ref="B4:F4"/>
    <mergeCell ref="B5:B11"/>
    <mergeCell ref="C5:F5"/>
  </mergeCells>
  <printOptions horizontalCentered="1" verticalCentered="1"/>
  <pageMargins left="0.7" right="0.7"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rgb="FFC00000"/>
  </sheetPr>
  <dimension ref="A2:G33"/>
  <sheetViews>
    <sheetView view="pageBreakPreview" zoomScale="65" zoomScaleSheetLayoutView="65" zoomScalePageLayoutView="0" workbookViewId="0" topLeftCell="A2">
      <selection activeCell="G31" sqref="G31"/>
    </sheetView>
  </sheetViews>
  <sheetFormatPr defaultColWidth="9.140625" defaultRowHeight="15"/>
  <cols>
    <col min="1" max="1" width="13.8515625" style="8" customWidth="1"/>
    <col min="2" max="2" width="15.57421875" style="8" customWidth="1"/>
    <col min="3" max="3" width="13.7109375" style="8" customWidth="1"/>
    <col min="4" max="4" width="18.7109375" style="8" customWidth="1"/>
    <col min="5" max="5" width="14.28125" style="8" customWidth="1"/>
    <col min="6" max="6" width="19.140625" style="8" customWidth="1"/>
    <col min="7" max="7" width="23.00390625" style="8" customWidth="1"/>
    <col min="8" max="16384" width="9.140625" style="8" customWidth="1"/>
  </cols>
  <sheetData>
    <row r="1" s="14" customFormat="1" ht="15" hidden="1"/>
    <row r="2" spans="1:7" s="14" customFormat="1" ht="18">
      <c r="A2" s="369" t="str">
        <f>'MG COVER PAGE'!A1</f>
        <v>Name of Distribution Licensee: M G V C L</v>
      </c>
      <c r="B2" s="369"/>
      <c r="C2" s="369"/>
      <c r="D2" s="369"/>
      <c r="E2" s="369"/>
      <c r="F2" s="369"/>
      <c r="G2" s="124"/>
    </row>
    <row r="3" spans="1:7" s="14" customFormat="1" ht="18">
      <c r="A3" s="369" t="str">
        <f>'MG COVER PAGE'!A2</f>
        <v>Quarter :   Q-IV  ( JAN.-FEB.-MAR.- 2021)</v>
      </c>
      <c r="B3" s="369"/>
      <c r="C3" s="369"/>
      <c r="D3" s="369"/>
      <c r="E3" s="369"/>
      <c r="F3" s="369"/>
      <c r="G3" s="124"/>
    </row>
    <row r="4" spans="1:7" s="14" customFormat="1" ht="18">
      <c r="A4" s="369" t="str">
        <f>'MG COVER PAGE'!A3</f>
        <v>Year: 2020-21</v>
      </c>
      <c r="B4" s="369"/>
      <c r="C4" s="369"/>
      <c r="D4" s="369"/>
      <c r="E4" s="369"/>
      <c r="F4" s="369"/>
      <c r="G4" s="108" t="s">
        <v>177</v>
      </c>
    </row>
    <row r="5" spans="1:7" s="13" customFormat="1" ht="134.25" customHeight="1">
      <c r="A5" s="304" t="s">
        <v>106</v>
      </c>
      <c r="B5" s="50" t="s">
        <v>107</v>
      </c>
      <c r="C5" s="50" t="s">
        <v>108</v>
      </c>
      <c r="D5" s="50" t="s">
        <v>109</v>
      </c>
      <c r="E5" s="50" t="s">
        <v>110</v>
      </c>
      <c r="F5" s="50" t="s">
        <v>111</v>
      </c>
      <c r="G5" s="50" t="s">
        <v>173</v>
      </c>
    </row>
    <row r="6" spans="1:7" s="13" customFormat="1" ht="21.75" customHeight="1">
      <c r="A6" s="304"/>
      <c r="B6" s="50">
        <v>1</v>
      </c>
      <c r="C6" s="50">
        <v>2</v>
      </c>
      <c r="D6" s="50" t="s">
        <v>112</v>
      </c>
      <c r="E6" s="50">
        <v>4</v>
      </c>
      <c r="F6" s="50" t="s">
        <v>113</v>
      </c>
      <c r="G6" s="50"/>
    </row>
    <row r="7" spans="1:7" s="13" customFormat="1" ht="21.75" customHeight="1" hidden="1" thickBot="1" thickTop="1">
      <c r="A7" s="117" t="s">
        <v>114</v>
      </c>
      <c r="B7" s="117"/>
      <c r="C7" s="56"/>
      <c r="D7" s="56"/>
      <c r="E7" s="56"/>
      <c r="F7" s="56"/>
      <c r="G7" s="56"/>
    </row>
    <row r="8" spans="1:7" s="13" customFormat="1" ht="21.75" customHeight="1" hidden="1" thickTop="1">
      <c r="A8" s="125" t="s">
        <v>115</v>
      </c>
      <c r="B8" s="118"/>
      <c r="C8" s="58"/>
      <c r="D8" s="58"/>
      <c r="E8" s="58"/>
      <c r="F8" s="119"/>
      <c r="G8" s="119"/>
    </row>
    <row r="9" spans="1:7" s="13" customFormat="1" ht="21.75" customHeight="1" hidden="1">
      <c r="A9" s="31" t="s">
        <v>116</v>
      </c>
      <c r="B9" s="120">
        <v>30783</v>
      </c>
      <c r="C9" s="120">
        <v>1078</v>
      </c>
      <c r="D9" s="120">
        <v>31861</v>
      </c>
      <c r="E9" s="120">
        <v>1861</v>
      </c>
      <c r="F9" s="120">
        <v>30000</v>
      </c>
      <c r="G9" s="372" t="s">
        <v>126</v>
      </c>
    </row>
    <row r="10" spans="1:7" s="13" customFormat="1" ht="21.75" customHeight="1" hidden="1">
      <c r="A10" s="31" t="s">
        <v>117</v>
      </c>
      <c r="B10" s="120">
        <v>130</v>
      </c>
      <c r="C10" s="120">
        <v>1034</v>
      </c>
      <c r="D10" s="120">
        <v>1164</v>
      </c>
      <c r="E10" s="120">
        <v>1122</v>
      </c>
      <c r="F10" s="120">
        <v>42</v>
      </c>
      <c r="G10" s="372"/>
    </row>
    <row r="11" spans="1:7" s="13" customFormat="1" ht="21.75" customHeight="1" hidden="1">
      <c r="A11" s="31" t="s">
        <v>118</v>
      </c>
      <c r="B11" s="82">
        <v>7826</v>
      </c>
      <c r="C11" s="82">
        <v>3001</v>
      </c>
      <c r="D11" s="82">
        <v>10827</v>
      </c>
      <c r="E11" s="82">
        <v>3123</v>
      </c>
      <c r="F11" s="82">
        <v>7704</v>
      </c>
      <c r="G11" s="372"/>
    </row>
    <row r="12" spans="1:7" s="13" customFormat="1" ht="21.75" customHeight="1" hidden="1">
      <c r="A12" s="31" t="s">
        <v>119</v>
      </c>
      <c r="B12" s="120">
        <v>74979</v>
      </c>
      <c r="C12" s="120">
        <v>5064</v>
      </c>
      <c r="D12" s="120">
        <v>80043</v>
      </c>
      <c r="E12" s="120">
        <v>13427</v>
      </c>
      <c r="F12" s="120">
        <v>66616</v>
      </c>
      <c r="G12" s="372"/>
    </row>
    <row r="13" spans="1:7" s="13" customFormat="1" ht="21.75" customHeight="1" hidden="1" thickBot="1">
      <c r="A13" s="31" t="s">
        <v>120</v>
      </c>
      <c r="B13" s="121">
        <v>113718</v>
      </c>
      <c r="C13" s="121">
        <v>10177</v>
      </c>
      <c r="D13" s="121">
        <v>123895</v>
      </c>
      <c r="E13" s="121">
        <v>19533</v>
      </c>
      <c r="F13" s="121">
        <v>104362</v>
      </c>
      <c r="G13" s="372"/>
    </row>
    <row r="14" spans="1:7" s="13" customFormat="1" ht="21.75" customHeight="1" hidden="1" thickTop="1">
      <c r="A14" s="126" t="s">
        <v>121</v>
      </c>
      <c r="B14" s="53"/>
      <c r="C14" s="82"/>
      <c r="D14" s="82"/>
      <c r="E14" s="82"/>
      <c r="F14" s="82"/>
      <c r="G14" s="56"/>
    </row>
    <row r="15" spans="1:7" s="13" customFormat="1" ht="21.75" customHeight="1" hidden="1">
      <c r="A15" s="31" t="s">
        <v>116</v>
      </c>
      <c r="B15" s="120">
        <v>48</v>
      </c>
      <c r="C15" s="120">
        <v>352</v>
      </c>
      <c r="D15" s="120">
        <v>400</v>
      </c>
      <c r="E15" s="120">
        <v>323</v>
      </c>
      <c r="F15" s="120">
        <v>77</v>
      </c>
      <c r="G15" s="373" t="s">
        <v>127</v>
      </c>
    </row>
    <row r="16" spans="1:7" s="13" customFormat="1" ht="21.75" customHeight="1" hidden="1">
      <c r="A16" s="31" t="s">
        <v>117</v>
      </c>
      <c r="B16" s="120">
        <v>5</v>
      </c>
      <c r="C16" s="120">
        <v>199</v>
      </c>
      <c r="D16" s="120">
        <v>204</v>
      </c>
      <c r="E16" s="120">
        <v>200</v>
      </c>
      <c r="F16" s="120">
        <v>4</v>
      </c>
      <c r="G16" s="373"/>
    </row>
    <row r="17" spans="1:7" s="13" customFormat="1" ht="21.75" customHeight="1" hidden="1">
      <c r="A17" s="31" t="s">
        <v>118</v>
      </c>
      <c r="B17" s="120">
        <v>6</v>
      </c>
      <c r="C17" s="120">
        <v>341</v>
      </c>
      <c r="D17" s="120">
        <v>347</v>
      </c>
      <c r="E17" s="120">
        <v>326</v>
      </c>
      <c r="F17" s="120">
        <v>21</v>
      </c>
      <c r="G17" s="373"/>
    </row>
    <row r="18" spans="1:7" s="13" customFormat="1" ht="41.25" customHeight="1" hidden="1">
      <c r="A18" s="31" t="s">
        <v>119</v>
      </c>
      <c r="B18" s="120">
        <v>212</v>
      </c>
      <c r="C18" s="120">
        <v>211</v>
      </c>
      <c r="D18" s="120">
        <v>423</v>
      </c>
      <c r="E18" s="120">
        <v>231</v>
      </c>
      <c r="F18" s="120">
        <v>192</v>
      </c>
      <c r="G18" s="373"/>
    </row>
    <row r="19" spans="1:7" s="13" customFormat="1" ht="35.25" customHeight="1" hidden="1" thickBot="1">
      <c r="A19" s="31" t="s">
        <v>120</v>
      </c>
      <c r="B19" s="120">
        <v>271</v>
      </c>
      <c r="C19" s="120">
        <v>1103</v>
      </c>
      <c r="D19" s="120">
        <v>1374</v>
      </c>
      <c r="E19" s="120">
        <v>1080</v>
      </c>
      <c r="F19" s="120">
        <v>294</v>
      </c>
      <c r="G19" s="127"/>
    </row>
    <row r="20" spans="1:7" s="13" customFormat="1" ht="21.75" customHeight="1" hidden="1" thickTop="1">
      <c r="A20" s="370" t="s">
        <v>122</v>
      </c>
      <c r="B20" s="370" t="s">
        <v>121</v>
      </c>
      <c r="C20" s="56"/>
      <c r="D20" s="56"/>
      <c r="E20" s="56"/>
      <c r="F20" s="56"/>
      <c r="G20" s="128"/>
    </row>
    <row r="21" spans="1:7" s="13" customFormat="1" ht="21.75" customHeight="1" hidden="1">
      <c r="A21" s="58" t="s">
        <v>116</v>
      </c>
      <c r="B21" s="122"/>
      <c r="C21" s="122"/>
      <c r="D21" s="122"/>
      <c r="E21" s="122"/>
      <c r="F21" s="122"/>
      <c r="G21" s="128"/>
    </row>
    <row r="22" spans="1:7" s="13" customFormat="1" ht="21.75" customHeight="1" hidden="1">
      <c r="A22" s="58" t="s">
        <v>117</v>
      </c>
      <c r="B22" s="122"/>
      <c r="C22" s="122"/>
      <c r="D22" s="122"/>
      <c r="E22" s="122"/>
      <c r="F22" s="122"/>
      <c r="G22" s="128"/>
    </row>
    <row r="23" spans="1:7" s="13" customFormat="1" ht="21.75" customHeight="1" hidden="1">
      <c r="A23" s="58" t="s">
        <v>118</v>
      </c>
      <c r="B23" s="56"/>
      <c r="C23" s="56"/>
      <c r="D23" s="56"/>
      <c r="E23" s="56"/>
      <c r="F23" s="56"/>
      <c r="G23" s="128"/>
    </row>
    <row r="24" spans="1:7" s="13" customFormat="1" ht="21.75" customHeight="1" hidden="1">
      <c r="A24" s="58" t="s">
        <v>119</v>
      </c>
      <c r="B24" s="122"/>
      <c r="C24" s="122"/>
      <c r="D24" s="122"/>
      <c r="E24" s="122"/>
      <c r="F24" s="122"/>
      <c r="G24" s="128"/>
    </row>
    <row r="25" spans="1:7" s="13" customFormat="1" ht="21.75" customHeight="1" hidden="1" thickBot="1">
      <c r="A25" s="58" t="s">
        <v>120</v>
      </c>
      <c r="B25" s="123"/>
      <c r="C25" s="123"/>
      <c r="D25" s="123"/>
      <c r="E25" s="123"/>
      <c r="F25" s="123"/>
      <c r="G25" s="128"/>
    </row>
    <row r="26" spans="1:7" s="13" customFormat="1" ht="21.75" customHeight="1" hidden="1" thickBot="1" thickTop="1">
      <c r="A26" s="58"/>
      <c r="B26" s="123"/>
      <c r="C26" s="123"/>
      <c r="D26" s="123"/>
      <c r="E26" s="123"/>
      <c r="F26" s="123"/>
      <c r="G26" s="128"/>
    </row>
    <row r="27" spans="1:7" s="13" customFormat="1" ht="21.75" customHeight="1">
      <c r="A27" s="371" t="s">
        <v>372</v>
      </c>
      <c r="B27" s="371"/>
      <c r="C27" s="56"/>
      <c r="D27" s="56"/>
      <c r="E27" s="56"/>
      <c r="F27" s="56"/>
      <c r="G27" s="128"/>
    </row>
    <row r="28" spans="1:7" s="13" customFormat="1" ht="18">
      <c r="A28" s="191" t="s">
        <v>129</v>
      </c>
      <c r="B28" s="192"/>
      <c r="C28" s="192"/>
      <c r="D28" s="192"/>
      <c r="E28" s="192"/>
      <c r="F28" s="192"/>
      <c r="G28" s="193"/>
    </row>
    <row r="29" spans="1:7" s="13" customFormat="1" ht="49.5" customHeight="1">
      <c r="A29" s="134" t="s">
        <v>120</v>
      </c>
      <c r="B29" s="135">
        <v>1233</v>
      </c>
      <c r="C29" s="136">
        <v>43956</v>
      </c>
      <c r="D29" s="136">
        <f>SUM(B29:C29)</f>
        <v>45189</v>
      </c>
      <c r="E29" s="135">
        <v>35321</v>
      </c>
      <c r="F29" s="137">
        <f>D29-E29</f>
        <v>9868</v>
      </c>
      <c r="G29" s="129"/>
    </row>
    <row r="30" spans="1:7" s="13" customFormat="1" ht="18">
      <c r="A30" s="191" t="s">
        <v>128</v>
      </c>
      <c r="B30" s="192"/>
      <c r="C30" s="192"/>
      <c r="D30" s="192"/>
      <c r="E30" s="192"/>
      <c r="F30" s="192"/>
      <c r="G30" s="193"/>
    </row>
    <row r="31" spans="1:7" s="144" customFormat="1" ht="49.5" customHeight="1">
      <c r="A31" s="142" t="s">
        <v>120</v>
      </c>
      <c r="B31" s="136">
        <v>169</v>
      </c>
      <c r="C31" s="136">
        <v>9829</v>
      </c>
      <c r="D31" s="136">
        <f>SUM(B31:C31)</f>
        <v>9998</v>
      </c>
      <c r="E31" s="136">
        <v>7182</v>
      </c>
      <c r="F31" s="137">
        <f>D31-E31</f>
        <v>2816</v>
      </c>
      <c r="G31" s="143"/>
    </row>
    <row r="33" spans="1:7" ht="85.5" customHeight="1">
      <c r="A33" s="368"/>
      <c r="B33" s="368"/>
      <c r="C33" s="368"/>
      <c r="D33" s="368"/>
      <c r="E33" s="368"/>
      <c r="F33" s="368"/>
      <c r="G33" s="368"/>
    </row>
  </sheetData>
  <sheetProtection/>
  <mergeCells count="9">
    <mergeCell ref="A33:G33"/>
    <mergeCell ref="A2:F2"/>
    <mergeCell ref="A5:A6"/>
    <mergeCell ref="A20:B20"/>
    <mergeCell ref="A27:B27"/>
    <mergeCell ref="G9:G13"/>
    <mergeCell ref="G15:G18"/>
    <mergeCell ref="A4:F4"/>
    <mergeCell ref="A3:F3"/>
  </mergeCells>
  <printOptions horizontalCentered="1" verticalCentered="1"/>
  <pageMargins left="0.45" right="0.45" top="0.5" bottom="0.5" header="0.3" footer="0.3"/>
  <pageSetup horizontalDpi="600" verticalDpi="600" orientation="landscape" paperSize="9" r:id="rId1"/>
  <headerFooter>
    <oddFooter>&amp;L&amp;A</oddFooter>
  </headerFooter>
</worksheet>
</file>

<file path=xl/worksheets/sheet17.xml><?xml version="1.0" encoding="utf-8"?>
<worksheet xmlns="http://schemas.openxmlformats.org/spreadsheetml/2006/main" xmlns:r="http://schemas.openxmlformats.org/officeDocument/2006/relationships">
  <dimension ref="B1:K21"/>
  <sheetViews>
    <sheetView zoomScalePageLayoutView="0" workbookViewId="0" topLeftCell="A1">
      <selection activeCell="E24" sqref="E24"/>
    </sheetView>
  </sheetViews>
  <sheetFormatPr defaultColWidth="9.140625" defaultRowHeight="15"/>
  <cols>
    <col min="1" max="1" width="3.8515625" style="0" customWidth="1"/>
    <col min="3" max="3" width="12.140625" style="0" bestFit="1" customWidth="1"/>
    <col min="4" max="5" width="10.8515625" style="0" bestFit="1" customWidth="1"/>
    <col min="6" max="6" width="12.8515625" style="0" customWidth="1"/>
    <col min="7" max="7" width="10.8515625" style="0" customWidth="1"/>
    <col min="8" max="8" width="11.7109375" style="0" customWidth="1"/>
    <col min="9" max="9" width="12.28125" style="0" customWidth="1"/>
    <col min="10" max="10" width="12.421875" style="0" customWidth="1"/>
  </cols>
  <sheetData>
    <row r="1" ht="15.75">
      <c r="J1" s="222" t="s">
        <v>285</v>
      </c>
    </row>
    <row r="2" spans="2:11" ht="19.5" thickBot="1">
      <c r="B2" s="222" t="s">
        <v>240</v>
      </c>
      <c r="C2" s="223"/>
      <c r="D2" s="223"/>
      <c r="E2" s="223"/>
      <c r="F2" s="223"/>
      <c r="G2" s="223"/>
      <c r="H2" s="223"/>
      <c r="I2" s="223"/>
      <c r="J2" s="224"/>
      <c r="K2" s="225"/>
    </row>
    <row r="3" spans="2:11" ht="78.75">
      <c r="B3" s="374" t="s">
        <v>241</v>
      </c>
      <c r="C3" s="376" t="s">
        <v>48</v>
      </c>
      <c r="D3" s="226" t="s">
        <v>286</v>
      </c>
      <c r="E3" s="227" t="s">
        <v>287</v>
      </c>
      <c r="F3" s="227" t="s">
        <v>288</v>
      </c>
      <c r="G3" s="226" t="s">
        <v>289</v>
      </c>
      <c r="H3" s="227" t="s">
        <v>290</v>
      </c>
      <c r="I3" s="227" t="s">
        <v>291</v>
      </c>
      <c r="J3" s="227" t="s">
        <v>292</v>
      </c>
      <c r="K3" s="228" t="s">
        <v>293</v>
      </c>
    </row>
    <row r="4" spans="2:11" ht="26.25" thickBot="1">
      <c r="B4" s="375"/>
      <c r="C4" s="377"/>
      <c r="D4" s="229" t="s">
        <v>56</v>
      </c>
      <c r="E4" s="229" t="s">
        <v>57</v>
      </c>
      <c r="F4" s="229" t="s">
        <v>242</v>
      </c>
      <c r="G4" s="229" t="s">
        <v>59</v>
      </c>
      <c r="H4" s="229" t="s">
        <v>243</v>
      </c>
      <c r="I4" s="229" t="s">
        <v>244</v>
      </c>
      <c r="J4" s="229" t="s">
        <v>245</v>
      </c>
      <c r="K4" s="230" t="s">
        <v>246</v>
      </c>
    </row>
    <row r="5" spans="2:11" ht="15.75">
      <c r="B5" s="378" t="s">
        <v>294</v>
      </c>
      <c r="C5" s="231" t="s">
        <v>247</v>
      </c>
      <c r="D5" s="232">
        <v>900.405737</v>
      </c>
      <c r="E5" s="232">
        <v>577.283458</v>
      </c>
      <c r="F5" s="232">
        <f aca="true" t="shared" si="0" ref="F5:F21">E5*100/D5</f>
        <v>64.11370277619633</v>
      </c>
      <c r="G5" s="232">
        <v>622.98</v>
      </c>
      <c r="H5" s="232">
        <v>267.48</v>
      </c>
      <c r="I5" s="232">
        <f aca="true" t="shared" si="1" ref="I5:I21">H5*100/G5</f>
        <v>42.935567754984106</v>
      </c>
      <c r="J5" s="232">
        <f aca="true" t="shared" si="2" ref="J5:J21">I5*F5/100</f>
        <v>27.527582295702906</v>
      </c>
      <c r="K5" s="233">
        <f aca="true" t="shared" si="3" ref="K5:K21">100-J5</f>
        <v>72.4724177042971</v>
      </c>
    </row>
    <row r="6" spans="2:11" ht="15.75">
      <c r="B6" s="379"/>
      <c r="C6" s="234" t="s">
        <v>248</v>
      </c>
      <c r="D6" s="235">
        <v>1170.8014780000003</v>
      </c>
      <c r="E6" s="235">
        <v>1002.3147459999999</v>
      </c>
      <c r="F6" s="235">
        <f t="shared" si="0"/>
        <v>85.609282601196</v>
      </c>
      <c r="G6" s="235">
        <v>328.07</v>
      </c>
      <c r="H6" s="235">
        <v>370.83</v>
      </c>
      <c r="I6" s="235">
        <f t="shared" si="1"/>
        <v>113.03380376139239</v>
      </c>
      <c r="J6" s="235">
        <f t="shared" si="2"/>
        <v>96.76742849697173</v>
      </c>
      <c r="K6" s="236">
        <f t="shared" si="3"/>
        <v>3.232571503028268</v>
      </c>
    </row>
    <row r="7" spans="2:11" ht="15.75">
      <c r="B7" s="379"/>
      <c r="C7" s="234" t="s">
        <v>249</v>
      </c>
      <c r="D7" s="235">
        <v>1051.97</v>
      </c>
      <c r="E7" s="235">
        <v>1178.36</v>
      </c>
      <c r="F7" s="235">
        <f t="shared" si="0"/>
        <v>112.01460117683963</v>
      </c>
      <c r="G7" s="235">
        <v>844.41</v>
      </c>
      <c r="H7" s="235">
        <v>907.13</v>
      </c>
      <c r="I7" s="235">
        <f t="shared" si="1"/>
        <v>107.4276713918594</v>
      </c>
      <c r="J7" s="235">
        <f t="shared" si="2"/>
        <v>120.33467766315717</v>
      </c>
      <c r="K7" s="236">
        <f t="shared" si="3"/>
        <v>-20.334677663157166</v>
      </c>
    </row>
    <row r="8" spans="2:11" ht="16.5" thickBot="1">
      <c r="B8" s="379"/>
      <c r="C8" s="237" t="s">
        <v>294</v>
      </c>
      <c r="D8" s="238">
        <f>SUM(D5:D7)</f>
        <v>3123.1772150000006</v>
      </c>
      <c r="E8" s="238">
        <f>SUM(E5:E7)</f>
        <v>2757.9582039999996</v>
      </c>
      <c r="F8" s="238">
        <f t="shared" si="0"/>
        <v>88.30617074029848</v>
      </c>
      <c r="G8" s="238">
        <v>1795.46</v>
      </c>
      <c r="H8" s="238">
        <v>1545.44</v>
      </c>
      <c r="I8" s="238">
        <f t="shared" si="1"/>
        <v>86.07487774720684</v>
      </c>
      <c r="J8" s="238">
        <f t="shared" si="2"/>
        <v>76.00942850795167</v>
      </c>
      <c r="K8" s="239">
        <f t="shared" si="3"/>
        <v>23.990571492048332</v>
      </c>
    </row>
    <row r="9" spans="2:11" ht="15.75">
      <c r="B9" s="378" t="s">
        <v>295</v>
      </c>
      <c r="C9" s="231" t="s">
        <v>296</v>
      </c>
      <c r="D9" s="232">
        <v>1140.36</v>
      </c>
      <c r="E9" s="232">
        <v>1045.83</v>
      </c>
      <c r="F9" s="232">
        <f t="shared" si="0"/>
        <v>91.7105124697464</v>
      </c>
      <c r="G9" s="232">
        <v>994.62</v>
      </c>
      <c r="H9" s="232">
        <v>1025.5</v>
      </c>
      <c r="I9" s="232">
        <f t="shared" si="1"/>
        <v>103.1047033037743</v>
      </c>
      <c r="J9" s="232">
        <f t="shared" si="2"/>
        <v>94.55785178030297</v>
      </c>
      <c r="K9" s="233">
        <f t="shared" si="3"/>
        <v>5.442148219697032</v>
      </c>
    </row>
    <row r="10" spans="2:11" ht="15.75">
      <c r="B10" s="379"/>
      <c r="C10" s="234" t="s">
        <v>297</v>
      </c>
      <c r="D10" s="235">
        <v>1016.7</v>
      </c>
      <c r="E10" s="235">
        <v>960.92</v>
      </c>
      <c r="F10" s="235">
        <f t="shared" si="0"/>
        <v>94.51362250418019</v>
      </c>
      <c r="G10" s="235">
        <v>759.38</v>
      </c>
      <c r="H10" s="235">
        <v>738.22</v>
      </c>
      <c r="I10" s="235">
        <f t="shared" si="1"/>
        <v>97.21351628960468</v>
      </c>
      <c r="J10" s="235">
        <f t="shared" si="2"/>
        <v>91.88001580899669</v>
      </c>
      <c r="K10" s="236">
        <f t="shared" si="3"/>
        <v>8.119984191003311</v>
      </c>
    </row>
    <row r="11" spans="2:11" ht="15.75">
      <c r="B11" s="379"/>
      <c r="C11" s="234" t="s">
        <v>298</v>
      </c>
      <c r="D11" s="235">
        <v>1100.28</v>
      </c>
      <c r="E11" s="235">
        <v>954.47</v>
      </c>
      <c r="F11" s="235">
        <f t="shared" si="0"/>
        <v>86.74791871160069</v>
      </c>
      <c r="G11" s="235">
        <v>716.83</v>
      </c>
      <c r="H11" s="235">
        <v>765.44</v>
      </c>
      <c r="I11" s="235">
        <f t="shared" si="1"/>
        <v>106.78124520458128</v>
      </c>
      <c r="J11" s="235">
        <f t="shared" si="2"/>
        <v>92.63050778930517</v>
      </c>
      <c r="K11" s="236">
        <f t="shared" si="3"/>
        <v>7.36949221069483</v>
      </c>
    </row>
    <row r="12" spans="2:11" ht="16.5" thickBot="1">
      <c r="B12" s="379"/>
      <c r="C12" s="237" t="s">
        <v>295</v>
      </c>
      <c r="D12" s="238">
        <f>SUM(D9:D11)</f>
        <v>3257.34</v>
      </c>
      <c r="E12" s="238">
        <f>SUM(E9:E11)</f>
        <v>2961.2200000000003</v>
      </c>
      <c r="F12" s="238">
        <f t="shared" si="0"/>
        <v>90.90914672708406</v>
      </c>
      <c r="G12" s="238">
        <f>SUM(G9:G11)</f>
        <v>2470.83</v>
      </c>
      <c r="H12" s="238">
        <f>SUM(H9:H11)</f>
        <v>2529.16</v>
      </c>
      <c r="I12" s="238">
        <f t="shared" si="1"/>
        <v>102.36074517469838</v>
      </c>
      <c r="J12" s="238">
        <f t="shared" si="2"/>
        <v>93.05528002180317</v>
      </c>
      <c r="K12" s="239">
        <f t="shared" si="3"/>
        <v>6.944719978196829</v>
      </c>
    </row>
    <row r="13" spans="2:11" ht="15.75">
      <c r="B13" s="378" t="s">
        <v>375</v>
      </c>
      <c r="C13" s="231" t="s">
        <v>376</v>
      </c>
      <c r="D13" s="232">
        <v>1190.1467359999997</v>
      </c>
      <c r="E13" s="232">
        <v>1012.783179</v>
      </c>
      <c r="F13" s="232">
        <f aca="true" t="shared" si="4" ref="F13:F20">E13*100/D13</f>
        <v>85.09733702281902</v>
      </c>
      <c r="G13" s="232">
        <v>723.2</v>
      </c>
      <c r="H13" s="232">
        <v>719.9</v>
      </c>
      <c r="I13" s="232">
        <f aca="true" t="shared" si="5" ref="I13:I20">H13*100/G13</f>
        <v>99.54369469026548</v>
      </c>
      <c r="J13" s="232">
        <f aca="true" t="shared" si="6" ref="J13:J20">I13*F13/100</f>
        <v>84.70903335554121</v>
      </c>
      <c r="K13" s="233">
        <f aca="true" t="shared" si="7" ref="K13:K20">100-J13</f>
        <v>15.290966644458791</v>
      </c>
    </row>
    <row r="14" spans="2:11" ht="15.75">
      <c r="B14" s="379"/>
      <c r="C14" s="234" t="s">
        <v>377</v>
      </c>
      <c r="D14" s="235">
        <v>976.501921000001</v>
      </c>
      <c r="E14" s="235">
        <v>962.054658</v>
      </c>
      <c r="F14" s="235">
        <f t="shared" si="4"/>
        <v>98.52050849165704</v>
      </c>
      <c r="G14" s="235">
        <v>749.73</v>
      </c>
      <c r="H14" s="235">
        <v>708.83</v>
      </c>
      <c r="I14" s="235">
        <f t="shared" si="5"/>
        <v>94.54470275966014</v>
      </c>
      <c r="J14" s="235">
        <f t="shared" si="6"/>
        <v>93.14592191074287</v>
      </c>
      <c r="K14" s="236">
        <f t="shared" si="7"/>
        <v>6.854078089257129</v>
      </c>
    </row>
    <row r="15" spans="2:11" ht="15.75">
      <c r="B15" s="379"/>
      <c r="C15" s="234" t="s">
        <v>378</v>
      </c>
      <c r="D15" s="235">
        <v>961.3099980000006</v>
      </c>
      <c r="E15" s="235">
        <v>896.2656000000006</v>
      </c>
      <c r="F15" s="235">
        <f t="shared" si="4"/>
        <v>93.23377493885172</v>
      </c>
      <c r="G15" s="235">
        <v>671.75</v>
      </c>
      <c r="H15" s="235">
        <v>727.26</v>
      </c>
      <c r="I15" s="235">
        <f t="shared" si="5"/>
        <v>108.26349088202456</v>
      </c>
      <c r="J15" s="235">
        <f t="shared" si="6"/>
        <v>100.93813942989104</v>
      </c>
      <c r="K15" s="236">
        <f t="shared" si="7"/>
        <v>-0.9381394298910379</v>
      </c>
    </row>
    <row r="16" spans="2:11" ht="16.5" thickBot="1">
      <c r="B16" s="379"/>
      <c r="C16" s="237" t="s">
        <v>375</v>
      </c>
      <c r="D16" s="238">
        <v>3127.9586550000013</v>
      </c>
      <c r="E16" s="238">
        <v>2871.1034370000007</v>
      </c>
      <c r="F16" s="238">
        <f t="shared" si="4"/>
        <v>91.78840751013698</v>
      </c>
      <c r="G16" s="238">
        <v>2144.6800000000003</v>
      </c>
      <c r="H16" s="238">
        <v>2155.99</v>
      </c>
      <c r="I16" s="238">
        <f t="shared" si="5"/>
        <v>100.52735139974259</v>
      </c>
      <c r="J16" s="238">
        <f t="shared" si="6"/>
        <v>92.27245496194311</v>
      </c>
      <c r="K16" s="239">
        <f t="shared" si="7"/>
        <v>7.727545038056888</v>
      </c>
    </row>
    <row r="17" spans="2:11" ht="15.75">
      <c r="B17" s="378" t="s">
        <v>379</v>
      </c>
      <c r="C17" s="231" t="s">
        <v>380</v>
      </c>
      <c r="D17" s="232">
        <v>987.0358289999986</v>
      </c>
      <c r="E17" s="232">
        <v>903.4314909999975</v>
      </c>
      <c r="F17" s="232">
        <f t="shared" si="4"/>
        <v>91.52975651504934</v>
      </c>
      <c r="G17" s="232">
        <v>642.03</v>
      </c>
      <c r="H17" s="232">
        <v>668.65</v>
      </c>
      <c r="I17" s="232">
        <f t="shared" si="5"/>
        <v>104.146223696712</v>
      </c>
      <c r="J17" s="232">
        <f t="shared" si="6"/>
        <v>95.32478496921911</v>
      </c>
      <c r="K17" s="233">
        <f t="shared" si="7"/>
        <v>4.67521503078089</v>
      </c>
    </row>
    <row r="18" spans="2:11" ht="15.75">
      <c r="B18" s="379"/>
      <c r="C18" s="234" t="s">
        <v>381</v>
      </c>
      <c r="D18" s="235">
        <v>998.6294440000001</v>
      </c>
      <c r="E18" s="235">
        <v>926.0739050000029</v>
      </c>
      <c r="F18" s="235">
        <f t="shared" si="4"/>
        <v>92.7344883093596</v>
      </c>
      <c r="G18" s="235">
        <v>626.37</v>
      </c>
      <c r="H18" s="235">
        <v>669.11</v>
      </c>
      <c r="I18" s="235">
        <f t="shared" si="5"/>
        <v>106.82344301291569</v>
      </c>
      <c r="J18" s="235">
        <f t="shared" si="6"/>
        <v>99.06217327246772</v>
      </c>
      <c r="K18" s="236">
        <f t="shared" si="7"/>
        <v>0.9378267275322827</v>
      </c>
    </row>
    <row r="19" spans="2:11" ht="15.75">
      <c r="B19" s="379"/>
      <c r="C19" s="234" t="s">
        <v>382</v>
      </c>
      <c r="D19" s="235">
        <v>1199.4989930000029</v>
      </c>
      <c r="E19" s="235">
        <v>1010.086801999998</v>
      </c>
      <c r="F19" s="235">
        <f t="shared" si="4"/>
        <v>84.20905793957557</v>
      </c>
      <c r="G19" s="235">
        <v>628.8799999999999</v>
      </c>
      <c r="H19" s="235">
        <v>797.5200000000001</v>
      </c>
      <c r="I19" s="235">
        <f t="shared" si="5"/>
        <v>126.81592672687958</v>
      </c>
      <c r="J19" s="235">
        <f t="shared" si="6"/>
        <v>106.79049721404773</v>
      </c>
      <c r="K19" s="236">
        <f t="shared" si="7"/>
        <v>-6.790497214047733</v>
      </c>
    </row>
    <row r="20" spans="2:11" ht="15.75">
      <c r="B20" s="379"/>
      <c r="C20" s="237" t="s">
        <v>379</v>
      </c>
      <c r="D20" s="238">
        <v>3185.1642660000016</v>
      </c>
      <c r="E20" s="238">
        <v>2839.5921979999985</v>
      </c>
      <c r="F20" s="238">
        <f t="shared" si="4"/>
        <v>89.15057312149304</v>
      </c>
      <c r="G20" s="238">
        <v>1897.28</v>
      </c>
      <c r="H20" s="238">
        <v>2135.28</v>
      </c>
      <c r="I20" s="238">
        <f t="shared" si="5"/>
        <v>112.5442739079103</v>
      </c>
      <c r="J20" s="238">
        <f t="shared" si="6"/>
        <v>100.33386520432498</v>
      </c>
      <c r="K20" s="239">
        <f t="shared" si="7"/>
        <v>-0.33386520432497946</v>
      </c>
    </row>
    <row r="21" spans="2:11" ht="32.25" thickBot="1">
      <c r="B21" s="240" t="s">
        <v>274</v>
      </c>
      <c r="C21" s="241" t="s">
        <v>269</v>
      </c>
      <c r="D21" s="242">
        <f>D8+D12+D16+D20</f>
        <v>12693.640136000004</v>
      </c>
      <c r="E21" s="242">
        <f>E8+E12+E16+E20</f>
        <v>11429.873839</v>
      </c>
      <c r="F21" s="238">
        <f t="shared" si="0"/>
        <v>90.04409859220856</v>
      </c>
      <c r="G21" s="242">
        <f>G8+G12+G16+G20</f>
        <v>8308.25</v>
      </c>
      <c r="H21" s="242">
        <f>H8+H12+H16+H20</f>
        <v>8365.87</v>
      </c>
      <c r="I21" s="242">
        <f t="shared" si="1"/>
        <v>100.69352751782868</v>
      </c>
      <c r="J21" s="242">
        <f t="shared" si="2"/>
        <v>90.66857919412631</v>
      </c>
      <c r="K21" s="243">
        <f t="shared" si="3"/>
        <v>9.331420805873691</v>
      </c>
    </row>
  </sheetData>
  <sheetProtection/>
  <mergeCells count="6">
    <mergeCell ref="B13:B16"/>
    <mergeCell ref="B17:B20"/>
    <mergeCell ref="B3:B4"/>
    <mergeCell ref="C3:C4"/>
    <mergeCell ref="B5:B8"/>
    <mergeCell ref="B9:B12"/>
  </mergeCells>
  <printOptions horizontalCentered="1" verticalCentered="1"/>
  <pageMargins left="0.7" right="0.7" top="0.75" bottom="0.7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H22"/>
  <sheetViews>
    <sheetView view="pageBreakPreview" zoomScale="60" zoomScalePageLayoutView="0" workbookViewId="0" topLeftCell="A1">
      <selection activeCell="F13" sqref="F13"/>
    </sheetView>
  </sheetViews>
  <sheetFormatPr defaultColWidth="9.140625" defaultRowHeight="15"/>
  <cols>
    <col min="2" max="2" width="20.57421875" style="0" customWidth="1"/>
    <col min="3" max="8" width="18.421875" style="0" customWidth="1"/>
  </cols>
  <sheetData>
    <row r="1" spans="1:8" ht="15.75">
      <c r="A1" s="194"/>
      <c r="B1" s="381" t="s">
        <v>102</v>
      </c>
      <c r="C1" s="381"/>
      <c r="D1" s="381"/>
      <c r="E1" s="381"/>
      <c r="F1" s="381"/>
      <c r="G1" s="381"/>
      <c r="H1" s="194"/>
    </row>
    <row r="2" spans="1:8" ht="15.75">
      <c r="A2" s="194"/>
      <c r="B2" s="196"/>
      <c r="C2" s="195"/>
      <c r="D2" s="195"/>
      <c r="E2" s="195"/>
      <c r="F2" s="195"/>
      <c r="G2" s="197"/>
      <c r="H2" s="194"/>
    </row>
    <row r="3" spans="1:8" ht="113.25" customHeight="1">
      <c r="A3" s="198" t="s">
        <v>2</v>
      </c>
      <c r="B3" s="198" t="s">
        <v>99</v>
      </c>
      <c r="C3" s="198" t="s">
        <v>261</v>
      </c>
      <c r="D3" s="198" t="s">
        <v>262</v>
      </c>
      <c r="E3" s="208" t="s">
        <v>263</v>
      </c>
      <c r="F3" s="208" t="s">
        <v>264</v>
      </c>
      <c r="G3" s="208" t="s">
        <v>265</v>
      </c>
      <c r="H3" s="198" t="s">
        <v>266</v>
      </c>
    </row>
    <row r="4" spans="1:8" ht="30" customHeight="1">
      <c r="A4" s="382" t="s">
        <v>267</v>
      </c>
      <c r="B4" s="199" t="s">
        <v>199</v>
      </c>
      <c r="C4" s="200">
        <v>2686873</v>
      </c>
      <c r="D4" s="200">
        <v>1711</v>
      </c>
      <c r="E4" s="263">
        <v>6542</v>
      </c>
      <c r="F4" s="200">
        <v>6179</v>
      </c>
      <c r="G4" s="200">
        <v>406</v>
      </c>
      <c r="H4" s="201">
        <v>2693052</v>
      </c>
    </row>
    <row r="5" spans="1:8" ht="30" customHeight="1">
      <c r="A5" s="382"/>
      <c r="B5" s="199" t="s">
        <v>200</v>
      </c>
      <c r="C5" s="200">
        <v>351407</v>
      </c>
      <c r="D5" s="200">
        <v>553</v>
      </c>
      <c r="E5" s="200">
        <v>25661</v>
      </c>
      <c r="F5" s="200">
        <v>21661</v>
      </c>
      <c r="G5" s="200">
        <v>704</v>
      </c>
      <c r="H5" s="201">
        <v>373068</v>
      </c>
    </row>
    <row r="6" spans="1:8" ht="30" customHeight="1">
      <c r="A6" s="382"/>
      <c r="B6" s="199" t="s">
        <v>268</v>
      </c>
      <c r="C6" s="200">
        <v>10010</v>
      </c>
      <c r="D6" s="200">
        <v>40</v>
      </c>
      <c r="E6" s="200">
        <v>182</v>
      </c>
      <c r="F6" s="200">
        <v>136</v>
      </c>
      <c r="G6" s="200">
        <v>41</v>
      </c>
      <c r="H6" s="201">
        <v>10146</v>
      </c>
    </row>
    <row r="7" spans="1:8" ht="33.75" customHeight="1">
      <c r="A7" s="382"/>
      <c r="B7" s="199" t="s">
        <v>100</v>
      </c>
      <c r="C7" s="200">
        <v>161289</v>
      </c>
      <c r="D7" s="200">
        <v>12882</v>
      </c>
      <c r="E7" s="263">
        <v>4203</v>
      </c>
      <c r="F7" s="200">
        <v>2992</v>
      </c>
      <c r="G7" s="200">
        <v>15017</v>
      </c>
      <c r="H7" s="201">
        <f>C7+F7</f>
        <v>164281</v>
      </c>
    </row>
    <row r="8" spans="1:8" ht="30" customHeight="1">
      <c r="A8" s="382"/>
      <c r="B8" s="199" t="s">
        <v>101</v>
      </c>
      <c r="C8" s="200">
        <v>2409</v>
      </c>
      <c r="D8" s="200">
        <v>43</v>
      </c>
      <c r="E8" s="200">
        <v>56</v>
      </c>
      <c r="F8" s="200">
        <v>41</v>
      </c>
      <c r="G8" s="200">
        <v>36</v>
      </c>
      <c r="H8" s="201">
        <f>C8+F8</f>
        <v>2450</v>
      </c>
    </row>
    <row r="9" spans="1:8" ht="30" customHeight="1">
      <c r="A9" s="382"/>
      <c r="B9" s="199" t="s">
        <v>269</v>
      </c>
      <c r="C9" s="202">
        <f aca="true" t="shared" si="0" ref="C9:H9">SUM(C4:C8)</f>
        <v>3211988</v>
      </c>
      <c r="D9" s="202">
        <f t="shared" si="0"/>
        <v>15229</v>
      </c>
      <c r="E9" s="202">
        <f t="shared" si="0"/>
        <v>36644</v>
      </c>
      <c r="F9" s="202">
        <f t="shared" si="0"/>
        <v>31009</v>
      </c>
      <c r="G9" s="202">
        <f t="shared" si="0"/>
        <v>16204</v>
      </c>
      <c r="H9" s="203">
        <f t="shared" si="0"/>
        <v>3242997</v>
      </c>
    </row>
    <row r="10" spans="1:8" ht="30" customHeight="1">
      <c r="A10" s="382" t="s">
        <v>270</v>
      </c>
      <c r="B10" s="199" t="s">
        <v>199</v>
      </c>
      <c r="C10" s="204">
        <f>H4</f>
        <v>2693052</v>
      </c>
      <c r="D10" s="200">
        <f>G4</f>
        <v>406</v>
      </c>
      <c r="E10" s="264">
        <v>35196</v>
      </c>
      <c r="F10" s="204">
        <v>31551</v>
      </c>
      <c r="G10" s="204">
        <v>823</v>
      </c>
      <c r="H10" s="201">
        <f>C10+F10</f>
        <v>2724603</v>
      </c>
    </row>
    <row r="11" spans="1:8" ht="30" customHeight="1">
      <c r="A11" s="382"/>
      <c r="B11" s="199" t="s">
        <v>200</v>
      </c>
      <c r="C11" s="204">
        <f>H5</f>
        <v>373068</v>
      </c>
      <c r="D11" s="200">
        <f>G5</f>
        <v>704</v>
      </c>
      <c r="E11" s="204">
        <v>10297</v>
      </c>
      <c r="F11" s="204">
        <v>8976</v>
      </c>
      <c r="G11" s="204">
        <v>354</v>
      </c>
      <c r="H11" s="201">
        <f>C11+F11</f>
        <v>382044</v>
      </c>
    </row>
    <row r="12" spans="1:8" ht="30" customHeight="1">
      <c r="A12" s="382"/>
      <c r="B12" s="199" t="s">
        <v>268</v>
      </c>
      <c r="C12" s="204">
        <f>H6</f>
        <v>10146</v>
      </c>
      <c r="D12" s="200">
        <f>G6</f>
        <v>41</v>
      </c>
      <c r="E12" s="204">
        <v>313</v>
      </c>
      <c r="F12" s="204">
        <v>257</v>
      </c>
      <c r="G12" s="204">
        <v>56</v>
      </c>
      <c r="H12" s="201">
        <f>C12+F12</f>
        <v>10403</v>
      </c>
    </row>
    <row r="13" spans="1:8" ht="35.25" customHeight="1">
      <c r="A13" s="382"/>
      <c r="B13" s="199" t="s">
        <v>100</v>
      </c>
      <c r="C13" s="204">
        <f>H7</f>
        <v>164281</v>
      </c>
      <c r="D13" s="200">
        <f>G7</f>
        <v>15017</v>
      </c>
      <c r="E13" s="204">
        <v>7784</v>
      </c>
      <c r="F13" s="204">
        <v>8228</v>
      </c>
      <c r="G13" s="204">
        <v>12473</v>
      </c>
      <c r="H13" s="201">
        <f>C13+F13</f>
        <v>172509</v>
      </c>
    </row>
    <row r="14" spans="1:8" ht="30" customHeight="1">
      <c r="A14" s="382"/>
      <c r="B14" s="199" t="s">
        <v>101</v>
      </c>
      <c r="C14" s="204">
        <f>H8</f>
        <v>2450</v>
      </c>
      <c r="D14" s="200">
        <f>G8</f>
        <v>36</v>
      </c>
      <c r="E14" s="204">
        <v>139</v>
      </c>
      <c r="F14" s="204">
        <v>83</v>
      </c>
      <c r="G14" s="204">
        <v>63</v>
      </c>
      <c r="H14" s="201">
        <f>C14+F14</f>
        <v>2533</v>
      </c>
    </row>
    <row r="15" spans="1:8" ht="30" customHeight="1">
      <c r="A15" s="382"/>
      <c r="B15" s="199" t="s">
        <v>269</v>
      </c>
      <c r="C15" s="202">
        <f aca="true" t="shared" si="1" ref="C15:H15">SUM(C10:C14)</f>
        <v>3242997</v>
      </c>
      <c r="D15" s="202">
        <f t="shared" si="1"/>
        <v>16204</v>
      </c>
      <c r="E15" s="202">
        <f t="shared" si="1"/>
        <v>53729</v>
      </c>
      <c r="F15" s="202">
        <f t="shared" si="1"/>
        <v>49095</v>
      </c>
      <c r="G15" s="202">
        <f t="shared" si="1"/>
        <v>13769</v>
      </c>
      <c r="H15" s="202">
        <f t="shared" si="1"/>
        <v>3292092</v>
      </c>
    </row>
    <row r="16" spans="1:8" ht="30" customHeight="1">
      <c r="A16" s="382" t="s">
        <v>271</v>
      </c>
      <c r="B16" s="199" t="s">
        <v>199</v>
      </c>
      <c r="C16" s="200">
        <v>2686873</v>
      </c>
      <c r="D16" s="200">
        <v>1711</v>
      </c>
      <c r="E16" s="265">
        <v>41738</v>
      </c>
      <c r="F16" s="265">
        <v>37730</v>
      </c>
      <c r="G16" s="266">
        <f>G10</f>
        <v>823</v>
      </c>
      <c r="H16" s="205">
        <f>H10</f>
        <v>2724603</v>
      </c>
    </row>
    <row r="17" spans="1:8" ht="30" customHeight="1">
      <c r="A17" s="382"/>
      <c r="B17" s="199" t="s">
        <v>200</v>
      </c>
      <c r="C17" s="200">
        <v>351407</v>
      </c>
      <c r="D17" s="200">
        <v>553</v>
      </c>
      <c r="E17" s="265">
        <v>35958</v>
      </c>
      <c r="F17" s="265">
        <v>30637</v>
      </c>
      <c r="G17" s="266">
        <f aca="true" t="shared" si="2" ref="G17:H21">G11</f>
        <v>354</v>
      </c>
      <c r="H17" s="205">
        <f t="shared" si="2"/>
        <v>382044</v>
      </c>
    </row>
    <row r="18" spans="1:8" ht="30" customHeight="1">
      <c r="A18" s="382"/>
      <c r="B18" s="199" t="s">
        <v>268</v>
      </c>
      <c r="C18" s="200">
        <v>10010</v>
      </c>
      <c r="D18" s="200">
        <v>40</v>
      </c>
      <c r="E18" s="265">
        <v>495</v>
      </c>
      <c r="F18" s="265">
        <v>393</v>
      </c>
      <c r="G18" s="266">
        <f t="shared" si="2"/>
        <v>56</v>
      </c>
      <c r="H18" s="205">
        <f>H12</f>
        <v>10403</v>
      </c>
    </row>
    <row r="19" spans="1:8" ht="37.5" customHeight="1">
      <c r="A19" s="382"/>
      <c r="B19" s="199" t="s">
        <v>100</v>
      </c>
      <c r="C19" s="200">
        <v>161289</v>
      </c>
      <c r="D19" s="200">
        <v>12882</v>
      </c>
      <c r="E19" s="265">
        <f aca="true" t="shared" si="3" ref="E19:F21">E7+E13</f>
        <v>11987</v>
      </c>
      <c r="F19" s="265">
        <f t="shared" si="3"/>
        <v>11220</v>
      </c>
      <c r="G19" s="266">
        <f t="shared" si="2"/>
        <v>12473</v>
      </c>
      <c r="H19" s="205">
        <f>H13</f>
        <v>172509</v>
      </c>
    </row>
    <row r="20" spans="1:8" ht="30" customHeight="1">
      <c r="A20" s="382"/>
      <c r="B20" s="199" t="s">
        <v>101</v>
      </c>
      <c r="C20" s="200">
        <v>2409</v>
      </c>
      <c r="D20" s="200">
        <v>43</v>
      </c>
      <c r="E20" s="201">
        <f t="shared" si="3"/>
        <v>195</v>
      </c>
      <c r="F20" s="201">
        <f t="shared" si="3"/>
        <v>124</v>
      </c>
      <c r="G20" s="205">
        <f t="shared" si="2"/>
        <v>63</v>
      </c>
      <c r="H20" s="205">
        <f>H14</f>
        <v>2533</v>
      </c>
    </row>
    <row r="21" spans="1:8" ht="30" customHeight="1">
      <c r="A21" s="382"/>
      <c r="B21" s="199" t="s">
        <v>269</v>
      </c>
      <c r="C21" s="202">
        <f>SUM(C16:C20)</f>
        <v>3211988</v>
      </c>
      <c r="D21" s="202">
        <f>SUM(D16:D20)</f>
        <v>15229</v>
      </c>
      <c r="E21" s="202">
        <f t="shared" si="3"/>
        <v>90373</v>
      </c>
      <c r="F21" s="202">
        <f t="shared" si="3"/>
        <v>80104</v>
      </c>
      <c r="G21" s="202">
        <f t="shared" si="2"/>
        <v>13769</v>
      </c>
      <c r="H21" s="202">
        <f t="shared" si="2"/>
        <v>3292092</v>
      </c>
    </row>
    <row r="22" spans="1:8" ht="43.5" customHeight="1">
      <c r="A22" s="206"/>
      <c r="B22" s="380"/>
      <c r="C22" s="380"/>
      <c r="D22" s="380"/>
      <c r="E22" s="380"/>
      <c r="F22" s="380"/>
      <c r="G22" s="380"/>
      <c r="H22" s="380"/>
    </row>
  </sheetData>
  <sheetProtection/>
  <mergeCells count="5">
    <mergeCell ref="B22:H22"/>
    <mergeCell ref="B1:G1"/>
    <mergeCell ref="A4:A9"/>
    <mergeCell ref="A10:A15"/>
    <mergeCell ref="A16:A21"/>
  </mergeCells>
  <printOptions horizontalCentered="1" verticalCentered="1"/>
  <pageMargins left="0.45" right="0.45" top="0.5" bottom="0.5" header="0.3" footer="0.3"/>
  <pageSetup horizontalDpi="600" verticalDpi="600" orientation="landscape" paperSize="9" scale="64" r:id="rId1"/>
</worksheet>
</file>

<file path=xl/worksheets/sheet19.xml><?xml version="1.0" encoding="utf-8"?>
<worksheet xmlns="http://schemas.openxmlformats.org/spreadsheetml/2006/main" xmlns:r="http://schemas.openxmlformats.org/officeDocument/2006/relationships">
  <sheetPr>
    <tabColor rgb="FFC00000"/>
  </sheetPr>
  <dimension ref="A1:F21"/>
  <sheetViews>
    <sheetView view="pageBreakPreview" zoomScaleSheetLayoutView="100" zoomScalePageLayoutView="0" workbookViewId="0" topLeftCell="A10">
      <selection activeCell="C15" sqref="C15"/>
    </sheetView>
  </sheetViews>
  <sheetFormatPr defaultColWidth="9.140625" defaultRowHeight="15"/>
  <cols>
    <col min="1" max="1" width="4.8515625" style="1" customWidth="1"/>
    <col min="2" max="2" width="31.421875" style="1" customWidth="1"/>
    <col min="3" max="3" width="76.140625" style="1" customWidth="1"/>
    <col min="4" max="4" width="17.28125" style="1" customWidth="1"/>
    <col min="5" max="5" width="17.140625" style="1" customWidth="1"/>
    <col min="6" max="16384" width="9.140625" style="1" customWidth="1"/>
  </cols>
  <sheetData>
    <row r="1" spans="1:5" s="12" customFormat="1" ht="18">
      <c r="A1" s="306" t="str">
        <f>'MG COVER PAGE'!A1</f>
        <v>Name of Distribution Licensee: M G V C L</v>
      </c>
      <c r="B1" s="306"/>
      <c r="C1" s="306"/>
      <c r="D1" s="306"/>
      <c r="E1" s="306"/>
    </row>
    <row r="2" spans="1:5" s="12" customFormat="1" ht="18">
      <c r="A2" s="306" t="str">
        <f>'MG COVER PAGE'!A2</f>
        <v>Quarter :   Q-IV  ( JAN.-FEB.-MAR.- 2021)</v>
      </c>
      <c r="B2" s="306"/>
      <c r="C2" s="306"/>
      <c r="D2" s="306"/>
      <c r="E2" s="306"/>
    </row>
    <row r="3" spans="1:5" s="12" customFormat="1" ht="18">
      <c r="A3" s="306" t="str">
        <f>'MG COVER PAGE'!A3</f>
        <v>Year: 2020-21</v>
      </c>
      <c r="B3" s="306"/>
      <c r="C3" s="306"/>
      <c r="D3" s="306"/>
      <c r="E3" s="306"/>
    </row>
    <row r="4" spans="1:5" s="8" customFormat="1" ht="18">
      <c r="A4" s="93" t="s">
        <v>65</v>
      </c>
      <c r="B4" s="94"/>
      <c r="C4" s="94"/>
      <c r="D4" s="94"/>
      <c r="E4" s="94"/>
    </row>
    <row r="5" spans="1:6" s="5" customFormat="1" ht="19.5" customHeight="1">
      <c r="A5" s="383" t="s">
        <v>66</v>
      </c>
      <c r="B5" s="383"/>
      <c r="C5" s="383"/>
      <c r="D5" s="383"/>
      <c r="E5" s="383"/>
      <c r="F5" s="9"/>
    </row>
    <row r="6" spans="1:6" s="5" customFormat="1" ht="90">
      <c r="A6" s="48" t="s">
        <v>156</v>
      </c>
      <c r="B6" s="48" t="s">
        <v>67</v>
      </c>
      <c r="C6" s="48" t="s">
        <v>68</v>
      </c>
      <c r="D6" s="48" t="s">
        <v>69</v>
      </c>
      <c r="E6" s="48" t="s">
        <v>70</v>
      </c>
      <c r="F6" s="9"/>
    </row>
    <row r="7" spans="1:6" s="5" customFormat="1" ht="45" customHeight="1">
      <c r="A7" s="384">
        <v>1</v>
      </c>
      <c r="B7" s="130" t="s">
        <v>71</v>
      </c>
      <c r="C7" s="385" t="s">
        <v>72</v>
      </c>
      <c r="D7" s="96">
        <v>0</v>
      </c>
      <c r="E7" s="96">
        <v>0</v>
      </c>
      <c r="F7" s="9"/>
    </row>
    <row r="8" spans="1:6" s="5" customFormat="1" ht="18">
      <c r="A8" s="384"/>
      <c r="B8" s="131" t="s">
        <v>73</v>
      </c>
      <c r="C8" s="385"/>
      <c r="D8" s="96">
        <v>0</v>
      </c>
      <c r="E8" s="96">
        <v>0</v>
      </c>
      <c r="F8" s="9"/>
    </row>
    <row r="9" spans="1:6" s="5" customFormat="1" ht="18">
      <c r="A9" s="384"/>
      <c r="B9" s="131" t="s">
        <v>74</v>
      </c>
      <c r="C9" s="385"/>
      <c r="D9" s="96">
        <v>0</v>
      </c>
      <c r="E9" s="96">
        <v>0</v>
      </c>
      <c r="F9" s="9"/>
    </row>
    <row r="10" spans="1:6" s="5" customFormat="1" ht="18">
      <c r="A10" s="384"/>
      <c r="B10" s="131" t="s">
        <v>75</v>
      </c>
      <c r="C10" s="385"/>
      <c r="D10" s="96">
        <v>0</v>
      </c>
      <c r="E10" s="96">
        <v>0</v>
      </c>
      <c r="F10" s="9"/>
    </row>
    <row r="11" spans="1:6" s="5" customFormat="1" ht="36">
      <c r="A11" s="384"/>
      <c r="B11" s="132" t="s">
        <v>76</v>
      </c>
      <c r="C11" s="385"/>
      <c r="D11" s="96">
        <v>0</v>
      </c>
      <c r="E11" s="96">
        <v>0</v>
      </c>
      <c r="F11" s="9"/>
    </row>
    <row r="12" spans="1:6" s="5" customFormat="1" ht="36">
      <c r="A12" s="384"/>
      <c r="B12" s="132" t="s">
        <v>77</v>
      </c>
      <c r="C12" s="385"/>
      <c r="D12" s="96">
        <v>0</v>
      </c>
      <c r="E12" s="96">
        <v>0</v>
      </c>
      <c r="F12" s="9"/>
    </row>
    <row r="13" spans="1:6" s="5" customFormat="1" ht="36">
      <c r="A13" s="384"/>
      <c r="B13" s="132" t="s">
        <v>78</v>
      </c>
      <c r="C13" s="385"/>
      <c r="D13" s="96">
        <v>0</v>
      </c>
      <c r="E13" s="96">
        <v>0</v>
      </c>
      <c r="F13" s="9"/>
    </row>
    <row r="14" spans="1:6" s="5" customFormat="1" ht="18">
      <c r="A14" s="96">
        <v>2</v>
      </c>
      <c r="B14" s="130" t="s">
        <v>79</v>
      </c>
      <c r="C14" s="130" t="s">
        <v>80</v>
      </c>
      <c r="D14" s="96">
        <v>0</v>
      </c>
      <c r="E14" s="96">
        <v>0</v>
      </c>
      <c r="F14" s="9"/>
    </row>
    <row r="15" spans="1:6" s="5" customFormat="1" ht="36">
      <c r="A15" s="96">
        <v>3</v>
      </c>
      <c r="B15" s="130" t="s">
        <v>81</v>
      </c>
      <c r="C15" s="130" t="s">
        <v>82</v>
      </c>
      <c r="D15" s="96">
        <v>0</v>
      </c>
      <c r="E15" s="96">
        <v>0</v>
      </c>
      <c r="F15" s="9"/>
    </row>
    <row r="16" spans="1:6" s="5" customFormat="1" ht="36">
      <c r="A16" s="47">
        <v>4</v>
      </c>
      <c r="B16" s="130" t="s">
        <v>83</v>
      </c>
      <c r="C16" s="130" t="s">
        <v>84</v>
      </c>
      <c r="D16" s="96">
        <v>0</v>
      </c>
      <c r="E16" s="96">
        <v>0</v>
      </c>
      <c r="F16" s="9"/>
    </row>
    <row r="17" spans="1:6" s="5" customFormat="1" ht="36">
      <c r="A17" s="47">
        <v>5</v>
      </c>
      <c r="B17" s="130" t="s">
        <v>85</v>
      </c>
      <c r="C17" s="130" t="s">
        <v>86</v>
      </c>
      <c r="D17" s="96">
        <v>0</v>
      </c>
      <c r="E17" s="96">
        <v>0</v>
      </c>
      <c r="F17" s="9"/>
    </row>
    <row r="18" spans="1:6" s="5" customFormat="1" ht="36">
      <c r="A18" s="47">
        <v>6</v>
      </c>
      <c r="B18" s="130" t="s">
        <v>87</v>
      </c>
      <c r="C18" s="130" t="s">
        <v>88</v>
      </c>
      <c r="D18" s="96">
        <v>0</v>
      </c>
      <c r="E18" s="96">
        <v>0</v>
      </c>
      <c r="F18" s="9"/>
    </row>
    <row r="19" spans="1:6" s="5" customFormat="1" ht="18">
      <c r="A19" s="47">
        <v>7</v>
      </c>
      <c r="B19" s="130" t="s">
        <v>89</v>
      </c>
      <c r="C19" s="130" t="s">
        <v>90</v>
      </c>
      <c r="D19" s="96">
        <v>0</v>
      </c>
      <c r="E19" s="96">
        <v>0</v>
      </c>
      <c r="F19" s="9"/>
    </row>
    <row r="20" spans="1:6" s="5" customFormat="1" ht="18">
      <c r="A20" s="273" t="s">
        <v>91</v>
      </c>
      <c r="B20" s="273"/>
      <c r="C20" s="273"/>
      <c r="D20" s="133">
        <f>SUM(D7:D19)</f>
        <v>0</v>
      </c>
      <c r="E20" s="133">
        <f>SUM(E7:E19)</f>
        <v>0</v>
      </c>
      <c r="F20" s="9"/>
    </row>
    <row r="21" ht="15">
      <c r="A21" s="3"/>
    </row>
  </sheetData>
  <sheetProtection/>
  <mergeCells count="7">
    <mergeCell ref="A20:C20"/>
    <mergeCell ref="A1:E1"/>
    <mergeCell ref="A2:E2"/>
    <mergeCell ref="A3:E3"/>
    <mergeCell ref="A5:E5"/>
    <mergeCell ref="A7:A13"/>
    <mergeCell ref="C7:C13"/>
  </mergeCells>
  <printOptions horizontalCentered="1" verticalCentered="1"/>
  <pageMargins left="0.45" right="0.45" top="0.5" bottom="0.5" header="0.3" footer="0.3"/>
  <pageSetup horizontalDpi="600" verticalDpi="600" orientation="landscape" paperSize="9" scale="90" r:id="rId1"/>
  <headerFooter>
    <oddFooter>&amp;L&amp;A</oddFooter>
  </headerFooter>
</worksheet>
</file>

<file path=xl/worksheets/sheet2.xml><?xml version="1.0" encoding="utf-8"?>
<worksheet xmlns="http://schemas.openxmlformats.org/spreadsheetml/2006/main" xmlns:r="http://schemas.openxmlformats.org/officeDocument/2006/relationships">
  <sheetPr>
    <tabColor rgb="FFFF0000"/>
  </sheetPr>
  <dimension ref="A1:J17"/>
  <sheetViews>
    <sheetView view="pageBreakPreview" zoomScale="60" zoomScalePageLayoutView="0" workbookViewId="0" topLeftCell="A1">
      <selection activeCell="N13" sqref="N13"/>
    </sheetView>
  </sheetViews>
  <sheetFormatPr defaultColWidth="9.140625" defaultRowHeight="15"/>
  <cols>
    <col min="1" max="1" width="5.28125" style="0" customWidth="1"/>
    <col min="2" max="2" width="16.7109375" style="0" customWidth="1"/>
    <col min="3" max="10" width="10.7109375" style="0" customWidth="1"/>
  </cols>
  <sheetData>
    <row r="1" spans="1:10" ht="18">
      <c r="A1" s="286" t="str">
        <f>'MG COVER PAGE'!A1</f>
        <v>Name of Distribution Licensee: M G V C L</v>
      </c>
      <c r="B1" s="287"/>
      <c r="C1" s="287"/>
      <c r="D1" s="287"/>
      <c r="E1" s="287"/>
      <c r="F1" s="287"/>
      <c r="G1" s="287"/>
      <c r="H1" s="287"/>
      <c r="I1" s="287"/>
      <c r="J1" s="288"/>
    </row>
    <row r="2" spans="1:10" ht="18">
      <c r="A2" s="289" t="str">
        <f>'MG COVER PAGE'!A2</f>
        <v>Quarter :   Q-IV  ( JAN.-FEB.-MAR.- 2021)</v>
      </c>
      <c r="B2" s="290"/>
      <c r="C2" s="290"/>
      <c r="D2" s="290"/>
      <c r="E2" s="290"/>
      <c r="F2" s="290"/>
      <c r="G2" s="290"/>
      <c r="H2" s="290"/>
      <c r="I2" s="290"/>
      <c r="J2" s="291"/>
    </row>
    <row r="3" spans="1:10" ht="18.75" thickBot="1">
      <c r="A3" s="292" t="str">
        <f>'MG COVER PAGE'!A3</f>
        <v>Year: 2020-21</v>
      </c>
      <c r="B3" s="293"/>
      <c r="C3" s="293"/>
      <c r="D3" s="293"/>
      <c r="E3" s="293"/>
      <c r="F3" s="293"/>
      <c r="G3" s="293"/>
      <c r="H3" s="293"/>
      <c r="I3" s="293"/>
      <c r="J3" s="294"/>
    </row>
    <row r="4" spans="1:10" ht="24" customHeight="1" thickBot="1">
      <c r="A4" s="295" t="s">
        <v>0</v>
      </c>
      <c r="B4" s="296"/>
      <c r="C4" s="296"/>
      <c r="D4" s="296"/>
      <c r="E4" s="296"/>
      <c r="F4" s="296"/>
      <c r="G4" s="296"/>
      <c r="H4" s="296"/>
      <c r="I4" s="296"/>
      <c r="J4" s="297"/>
    </row>
    <row r="5" spans="1:10" ht="27" customHeight="1" thickBot="1">
      <c r="A5" s="267" t="s">
        <v>300</v>
      </c>
      <c r="B5" s="268"/>
      <c r="C5" s="268"/>
      <c r="D5" s="268"/>
      <c r="E5" s="268"/>
      <c r="F5" s="268"/>
      <c r="G5" s="268"/>
      <c r="H5" s="268"/>
      <c r="I5" s="268"/>
      <c r="J5" s="269"/>
    </row>
    <row r="6" spans="1:10" ht="76.5" customHeight="1">
      <c r="A6" s="277" t="s">
        <v>1</v>
      </c>
      <c r="B6" s="274" t="s">
        <v>2</v>
      </c>
      <c r="C6" s="270" t="s">
        <v>3</v>
      </c>
      <c r="D6" s="270"/>
      <c r="E6" s="270"/>
      <c r="F6" s="270"/>
      <c r="G6" s="270"/>
      <c r="H6" s="271" t="s">
        <v>4</v>
      </c>
      <c r="I6" s="271"/>
      <c r="J6" s="272"/>
    </row>
    <row r="7" spans="1:10" ht="18">
      <c r="A7" s="278"/>
      <c r="B7" s="275"/>
      <c r="C7" s="273" t="s">
        <v>5</v>
      </c>
      <c r="D7" s="273"/>
      <c r="E7" s="273" t="s">
        <v>6</v>
      </c>
      <c r="F7" s="273"/>
      <c r="G7" s="273"/>
      <c r="H7" s="280" t="s">
        <v>10</v>
      </c>
      <c r="I7" s="281"/>
      <c r="J7" s="282"/>
    </row>
    <row r="8" spans="1:10" ht="18">
      <c r="A8" s="279"/>
      <c r="B8" s="276"/>
      <c r="C8" s="39" t="s">
        <v>7</v>
      </c>
      <c r="D8" s="39" t="s">
        <v>8</v>
      </c>
      <c r="E8" s="39" t="s">
        <v>7</v>
      </c>
      <c r="F8" s="39" t="s">
        <v>9</v>
      </c>
      <c r="G8" s="39" t="s">
        <v>8</v>
      </c>
      <c r="H8" s="39" t="s">
        <v>7</v>
      </c>
      <c r="I8" s="39" t="s">
        <v>9</v>
      </c>
      <c r="J8" s="41" t="s">
        <v>8</v>
      </c>
    </row>
    <row r="9" spans="1:10" ht="35.25" customHeight="1">
      <c r="A9" s="30">
        <v>1</v>
      </c>
      <c r="B9" s="31" t="s">
        <v>123</v>
      </c>
      <c r="C9" s="147">
        <v>0</v>
      </c>
      <c r="D9" s="147">
        <v>0</v>
      </c>
      <c r="E9" s="147">
        <v>1</v>
      </c>
      <c r="F9" s="147">
        <v>0</v>
      </c>
      <c r="G9" s="147">
        <v>3</v>
      </c>
      <c r="H9" s="148">
        <v>7</v>
      </c>
      <c r="I9" s="148">
        <v>25</v>
      </c>
      <c r="J9" s="148">
        <v>14</v>
      </c>
    </row>
    <row r="10" spans="1:10" ht="30" customHeight="1">
      <c r="A10" s="30">
        <v>2</v>
      </c>
      <c r="B10" s="31" t="s">
        <v>124</v>
      </c>
      <c r="C10" s="147">
        <v>0</v>
      </c>
      <c r="D10" s="147">
        <v>0</v>
      </c>
      <c r="E10" s="147">
        <v>0</v>
      </c>
      <c r="F10" s="147">
        <v>0</v>
      </c>
      <c r="G10" s="147">
        <v>0</v>
      </c>
      <c r="H10" s="148">
        <v>1</v>
      </c>
      <c r="I10" s="148">
        <v>2</v>
      </c>
      <c r="J10" s="148">
        <v>1</v>
      </c>
    </row>
    <row r="11" spans="1:10" ht="30" customHeight="1">
      <c r="A11" s="30">
        <v>3</v>
      </c>
      <c r="B11" s="33" t="s">
        <v>118</v>
      </c>
      <c r="C11" s="147">
        <v>0</v>
      </c>
      <c r="D11" s="149">
        <v>0</v>
      </c>
      <c r="E11" s="147">
        <v>0</v>
      </c>
      <c r="F11" s="147">
        <v>0</v>
      </c>
      <c r="G11" s="147">
        <v>1</v>
      </c>
      <c r="H11" s="148">
        <v>6</v>
      </c>
      <c r="I11" s="148">
        <v>5</v>
      </c>
      <c r="J11" s="148">
        <v>2</v>
      </c>
    </row>
    <row r="12" spans="1:10" ht="30" customHeight="1">
      <c r="A12" s="30">
        <v>4</v>
      </c>
      <c r="B12" s="33" t="s">
        <v>176</v>
      </c>
      <c r="C12" s="147">
        <v>0</v>
      </c>
      <c r="D12" s="147">
        <v>0</v>
      </c>
      <c r="E12" s="147">
        <v>0</v>
      </c>
      <c r="F12" s="147">
        <v>1</v>
      </c>
      <c r="G12" s="147">
        <v>2</v>
      </c>
      <c r="H12" s="148">
        <v>10</v>
      </c>
      <c r="I12" s="148">
        <v>10</v>
      </c>
      <c r="J12" s="148">
        <v>7</v>
      </c>
    </row>
    <row r="13" spans="1:10" ht="30" customHeight="1">
      <c r="A13" s="30">
        <v>5</v>
      </c>
      <c r="B13" s="31" t="s">
        <v>119</v>
      </c>
      <c r="C13" s="147">
        <v>0</v>
      </c>
      <c r="D13" s="147">
        <v>0</v>
      </c>
      <c r="E13" s="147">
        <v>0</v>
      </c>
      <c r="F13" s="147">
        <v>3</v>
      </c>
      <c r="G13" s="147">
        <v>3</v>
      </c>
      <c r="H13" s="148">
        <v>15</v>
      </c>
      <c r="I13" s="148">
        <v>30</v>
      </c>
      <c r="J13" s="148">
        <v>7</v>
      </c>
    </row>
    <row r="14" spans="1:10" ht="30" customHeight="1" thickBot="1">
      <c r="A14" s="34"/>
      <c r="B14" s="35" t="s">
        <v>10</v>
      </c>
      <c r="C14" s="150">
        <f aca="true" t="shared" si="0" ref="C14:J14">SUM(C9:C13)</f>
        <v>0</v>
      </c>
      <c r="D14" s="150">
        <f t="shared" si="0"/>
        <v>0</v>
      </c>
      <c r="E14" s="150">
        <f t="shared" si="0"/>
        <v>1</v>
      </c>
      <c r="F14" s="150">
        <f t="shared" si="0"/>
        <v>4</v>
      </c>
      <c r="G14" s="150">
        <f t="shared" si="0"/>
        <v>9</v>
      </c>
      <c r="H14" s="165">
        <f t="shared" si="0"/>
        <v>39</v>
      </c>
      <c r="I14" s="165">
        <f t="shared" si="0"/>
        <v>72</v>
      </c>
      <c r="J14" s="165">
        <f t="shared" si="0"/>
        <v>31</v>
      </c>
    </row>
    <row r="15" spans="1:10" ht="30" customHeight="1" thickBot="1">
      <c r="A15" s="42" t="s">
        <v>11</v>
      </c>
      <c r="B15" s="36"/>
      <c r="C15" s="36"/>
      <c r="D15" s="36"/>
      <c r="E15" s="36"/>
      <c r="F15" s="36"/>
      <c r="G15" s="36"/>
      <c r="H15" s="36"/>
      <c r="I15" s="36"/>
      <c r="J15" s="207">
        <f>H14+I14+J14</f>
        <v>142</v>
      </c>
    </row>
    <row r="16" spans="1:10" ht="30" customHeight="1">
      <c r="A16" s="43" t="s">
        <v>12</v>
      </c>
      <c r="B16" s="37"/>
      <c r="C16" s="37"/>
      <c r="D16" s="37"/>
      <c r="E16" s="37"/>
      <c r="F16" s="37"/>
      <c r="G16" s="37"/>
      <c r="H16" s="37"/>
      <c r="I16" s="37"/>
      <c r="J16" s="38"/>
    </row>
    <row r="17" spans="1:10" ht="72" customHeight="1">
      <c r="A17" s="283" t="s">
        <v>371</v>
      </c>
      <c r="B17" s="284"/>
      <c r="C17" s="284"/>
      <c r="D17" s="284"/>
      <c r="E17" s="284"/>
      <c r="F17" s="284"/>
      <c r="G17" s="284"/>
      <c r="H17" s="284"/>
      <c r="I17" s="284"/>
      <c r="J17" s="285"/>
    </row>
  </sheetData>
  <sheetProtection/>
  <mergeCells count="13">
    <mergeCell ref="A17:J17"/>
    <mergeCell ref="A1:J1"/>
    <mergeCell ref="A2:J2"/>
    <mergeCell ref="A3:J3"/>
    <mergeCell ref="A4:J4"/>
    <mergeCell ref="A5:J5"/>
    <mergeCell ref="C6:G6"/>
    <mergeCell ref="H6:J6"/>
    <mergeCell ref="C7:D7"/>
    <mergeCell ref="E7:G7"/>
    <mergeCell ref="B6:B8"/>
    <mergeCell ref="A6:A8"/>
    <mergeCell ref="H7:J7"/>
  </mergeCells>
  <printOptions horizontalCentered="1" verticalCentered="1"/>
  <pageMargins left="0.7" right="0.7" top="0.5" bottom="0.5" header="0.3" footer="0.3"/>
  <pageSetup horizontalDpi="600" verticalDpi="600" orientation="landscape" paperSize="9" scale="94" r:id="rId1"/>
  <headerFooter>
    <oddFooter>&amp;L&amp;A</oddFooter>
  </headerFooter>
</worksheet>
</file>

<file path=xl/worksheets/sheet3.xml><?xml version="1.0" encoding="utf-8"?>
<worksheet xmlns="http://schemas.openxmlformats.org/spreadsheetml/2006/main" xmlns:r="http://schemas.openxmlformats.org/officeDocument/2006/relationships">
  <dimension ref="A1:J36"/>
  <sheetViews>
    <sheetView view="pageBreakPreview" zoomScale="60" zoomScaleNormal="80" zoomScalePageLayoutView="0" workbookViewId="0" topLeftCell="A16">
      <selection activeCell="C21" sqref="C21"/>
    </sheetView>
  </sheetViews>
  <sheetFormatPr defaultColWidth="9.140625" defaultRowHeight="15"/>
  <cols>
    <col min="1" max="1" width="5.421875" style="0" customWidth="1"/>
    <col min="2" max="2" width="43.00390625" style="0" customWidth="1"/>
    <col min="3" max="3" width="15.28125" style="0" customWidth="1"/>
    <col min="4" max="4" width="11.8515625" style="0" customWidth="1"/>
    <col min="5" max="5" width="78.28125" style="0" customWidth="1"/>
    <col min="6" max="6" width="21.57421875" style="0" customWidth="1"/>
    <col min="7" max="7" width="20.8515625" style="0" customWidth="1"/>
    <col min="8" max="8" width="14.57421875" style="0" customWidth="1"/>
    <col min="9" max="9" width="39.00390625" style="0" customWidth="1"/>
    <col min="10" max="10" width="16.140625" style="0" customWidth="1"/>
  </cols>
  <sheetData>
    <row r="1" spans="1:10" ht="18">
      <c r="A1" s="151" t="s">
        <v>178</v>
      </c>
      <c r="B1" s="46"/>
      <c r="C1" s="46"/>
      <c r="D1" s="46"/>
      <c r="E1" s="46"/>
      <c r="F1" s="46"/>
      <c r="G1" s="46"/>
      <c r="H1" s="46"/>
      <c r="I1" s="46"/>
      <c r="J1" s="46"/>
    </row>
    <row r="2" spans="1:10" ht="18.75" thickBot="1">
      <c r="A2" s="44"/>
      <c r="B2" s="46"/>
      <c r="C2" s="46"/>
      <c r="D2" s="46"/>
      <c r="E2" s="46"/>
      <c r="F2" s="46"/>
      <c r="G2" s="46"/>
      <c r="H2" s="46"/>
      <c r="I2" s="46"/>
      <c r="J2" s="46"/>
    </row>
    <row r="3" spans="1:10" ht="21" customHeight="1">
      <c r="A3" s="298" t="s">
        <v>301</v>
      </c>
      <c r="B3" s="271"/>
      <c r="C3" s="271"/>
      <c r="D3" s="271"/>
      <c r="E3" s="271"/>
      <c r="F3" s="271"/>
      <c r="G3" s="271"/>
      <c r="H3" s="271"/>
      <c r="I3" s="271"/>
      <c r="J3" s="272"/>
    </row>
    <row r="4" spans="1:10" ht="19.5" customHeight="1">
      <c r="A4" s="299"/>
      <c r="B4" s="300"/>
      <c r="C4" s="300"/>
      <c r="D4" s="300"/>
      <c r="E4" s="300"/>
      <c r="F4" s="300"/>
      <c r="G4" s="300"/>
      <c r="H4" s="300"/>
      <c r="I4" s="300"/>
      <c r="J4" s="301"/>
    </row>
    <row r="5" spans="1:10" ht="18.75" thickBot="1">
      <c r="A5" s="152">
        <v>-1</v>
      </c>
      <c r="B5" s="153">
        <v>-2</v>
      </c>
      <c r="C5" s="153">
        <v>-3</v>
      </c>
      <c r="D5" s="153">
        <v>-4</v>
      </c>
      <c r="E5" s="153">
        <v>-5</v>
      </c>
      <c r="F5" s="153">
        <v>-6</v>
      </c>
      <c r="G5" s="153">
        <v>-7</v>
      </c>
      <c r="H5" s="153">
        <v>-8</v>
      </c>
      <c r="I5" s="153">
        <v>-9</v>
      </c>
      <c r="J5" s="154">
        <v>-10</v>
      </c>
    </row>
    <row r="6" spans="1:10" ht="117" customHeight="1">
      <c r="A6" s="40" t="s">
        <v>13</v>
      </c>
      <c r="B6" s="40" t="s">
        <v>179</v>
      </c>
      <c r="C6" s="40" t="s">
        <v>180</v>
      </c>
      <c r="D6" s="40" t="s">
        <v>181</v>
      </c>
      <c r="E6" s="40" t="s">
        <v>182</v>
      </c>
      <c r="F6" s="40" t="s">
        <v>183</v>
      </c>
      <c r="G6" s="40" t="s">
        <v>184</v>
      </c>
      <c r="H6" s="40" t="s">
        <v>185</v>
      </c>
      <c r="I6" s="40" t="s">
        <v>186</v>
      </c>
      <c r="J6" s="155"/>
    </row>
    <row r="7" spans="1:10" ht="99.75" customHeight="1">
      <c r="A7" s="47">
        <v>1</v>
      </c>
      <c r="B7" s="255" t="s">
        <v>314</v>
      </c>
      <c r="C7" s="256" t="s">
        <v>358</v>
      </c>
      <c r="D7" s="257" t="s">
        <v>315</v>
      </c>
      <c r="E7" s="163" t="s">
        <v>316</v>
      </c>
      <c r="F7" s="255" t="s">
        <v>317</v>
      </c>
      <c r="G7" s="255" t="s">
        <v>370</v>
      </c>
      <c r="H7" s="258" t="s">
        <v>318</v>
      </c>
      <c r="I7" s="255" t="s">
        <v>319</v>
      </c>
      <c r="J7" s="259" t="s">
        <v>119</v>
      </c>
    </row>
    <row r="8" spans="1:10" ht="99.75" customHeight="1">
      <c r="A8" s="47">
        <v>2</v>
      </c>
      <c r="B8" s="259" t="s">
        <v>320</v>
      </c>
      <c r="C8" s="256" t="s">
        <v>359</v>
      </c>
      <c r="D8" s="260" t="s">
        <v>315</v>
      </c>
      <c r="E8" s="163" t="s">
        <v>321</v>
      </c>
      <c r="F8" s="255" t="s">
        <v>322</v>
      </c>
      <c r="G8" s="258" t="s">
        <v>323</v>
      </c>
      <c r="H8" s="258" t="s">
        <v>323</v>
      </c>
      <c r="I8" s="255" t="s">
        <v>323</v>
      </c>
      <c r="J8" s="259" t="s">
        <v>324</v>
      </c>
    </row>
    <row r="9" spans="1:10" ht="99.75" customHeight="1">
      <c r="A9" s="47">
        <v>3</v>
      </c>
      <c r="B9" s="255" t="s">
        <v>325</v>
      </c>
      <c r="C9" s="256" t="s">
        <v>360</v>
      </c>
      <c r="D9" s="260" t="s">
        <v>315</v>
      </c>
      <c r="E9" s="163" t="s">
        <v>326</v>
      </c>
      <c r="F9" s="255" t="s">
        <v>322</v>
      </c>
      <c r="G9" s="257" t="s">
        <v>323</v>
      </c>
      <c r="H9" s="257" t="s">
        <v>323</v>
      </c>
      <c r="I9" s="259" t="s">
        <v>327</v>
      </c>
      <c r="J9" s="259" t="s">
        <v>118</v>
      </c>
    </row>
    <row r="10" spans="1:10" ht="99.75" customHeight="1">
      <c r="A10" s="47">
        <v>4</v>
      </c>
      <c r="B10" s="255" t="s">
        <v>328</v>
      </c>
      <c r="C10" s="256" t="s">
        <v>360</v>
      </c>
      <c r="D10" s="261" t="s">
        <v>315</v>
      </c>
      <c r="E10" s="163" t="s">
        <v>329</v>
      </c>
      <c r="F10" s="255" t="s">
        <v>322</v>
      </c>
      <c r="G10" s="258" t="s">
        <v>323</v>
      </c>
      <c r="H10" s="258" t="s">
        <v>323</v>
      </c>
      <c r="I10" s="255" t="s">
        <v>323</v>
      </c>
      <c r="J10" s="259" t="s">
        <v>324</v>
      </c>
    </row>
    <row r="11" spans="1:10" ht="99.75" customHeight="1">
      <c r="A11" s="47">
        <v>5</v>
      </c>
      <c r="B11" s="259" t="s">
        <v>330</v>
      </c>
      <c r="C11" s="256" t="s">
        <v>361</v>
      </c>
      <c r="D11" s="260" t="s">
        <v>9</v>
      </c>
      <c r="E11" s="163" t="s">
        <v>331</v>
      </c>
      <c r="F11" s="255" t="s">
        <v>322</v>
      </c>
      <c r="G11" s="258" t="s">
        <v>323</v>
      </c>
      <c r="H11" s="258" t="s">
        <v>323</v>
      </c>
      <c r="I11" s="255" t="s">
        <v>332</v>
      </c>
      <c r="J11" s="259" t="s">
        <v>119</v>
      </c>
    </row>
    <row r="12" spans="1:10" ht="99.75" customHeight="1">
      <c r="A12" s="47">
        <v>6</v>
      </c>
      <c r="B12" s="259" t="s">
        <v>333</v>
      </c>
      <c r="C12" s="256" t="s">
        <v>362</v>
      </c>
      <c r="D12" s="260" t="s">
        <v>9</v>
      </c>
      <c r="E12" s="163" t="s">
        <v>334</v>
      </c>
      <c r="F12" s="255" t="s">
        <v>322</v>
      </c>
      <c r="G12" s="257" t="s">
        <v>323</v>
      </c>
      <c r="H12" s="257" t="s">
        <v>323</v>
      </c>
      <c r="I12" s="255" t="s">
        <v>335</v>
      </c>
      <c r="J12" s="259" t="s">
        <v>119</v>
      </c>
    </row>
    <row r="13" spans="1:10" ht="99.75" customHeight="1">
      <c r="A13" s="47">
        <v>7</v>
      </c>
      <c r="B13" s="259" t="s">
        <v>336</v>
      </c>
      <c r="C13" s="256" t="s">
        <v>363</v>
      </c>
      <c r="D13" s="257" t="s">
        <v>315</v>
      </c>
      <c r="E13" s="163" t="s">
        <v>337</v>
      </c>
      <c r="F13" s="255" t="s">
        <v>322</v>
      </c>
      <c r="G13" s="258" t="s">
        <v>323</v>
      </c>
      <c r="H13" s="258" t="s">
        <v>323</v>
      </c>
      <c r="I13" s="255" t="s">
        <v>338</v>
      </c>
      <c r="J13" s="259" t="s">
        <v>324</v>
      </c>
    </row>
    <row r="14" spans="1:10" ht="99.75" customHeight="1">
      <c r="A14" s="47">
        <v>8</v>
      </c>
      <c r="B14" s="259" t="s">
        <v>339</v>
      </c>
      <c r="C14" s="256" t="s">
        <v>364</v>
      </c>
      <c r="D14" s="260" t="s">
        <v>315</v>
      </c>
      <c r="E14" s="163" t="s">
        <v>340</v>
      </c>
      <c r="F14" s="255" t="s">
        <v>322</v>
      </c>
      <c r="G14" s="257" t="s">
        <v>323</v>
      </c>
      <c r="H14" s="257" t="s">
        <v>323</v>
      </c>
      <c r="I14" s="255" t="s">
        <v>341</v>
      </c>
      <c r="J14" s="259" t="s">
        <v>176</v>
      </c>
    </row>
    <row r="15" spans="1:10" ht="99.75" customHeight="1">
      <c r="A15" s="47">
        <v>9</v>
      </c>
      <c r="B15" s="259" t="s">
        <v>342</v>
      </c>
      <c r="C15" s="256" t="s">
        <v>365</v>
      </c>
      <c r="D15" s="260" t="s">
        <v>9</v>
      </c>
      <c r="E15" s="163" t="s">
        <v>343</v>
      </c>
      <c r="F15" s="255" t="s">
        <v>322</v>
      </c>
      <c r="G15" s="257" t="s">
        <v>323</v>
      </c>
      <c r="H15" s="257" t="s">
        <v>323</v>
      </c>
      <c r="I15" s="255" t="s">
        <v>344</v>
      </c>
      <c r="J15" s="259" t="s">
        <v>176</v>
      </c>
    </row>
    <row r="16" spans="1:10" ht="99.75" customHeight="1">
      <c r="A16" s="47">
        <v>10</v>
      </c>
      <c r="B16" s="259" t="s">
        <v>345</v>
      </c>
      <c r="C16" s="256" t="s">
        <v>366</v>
      </c>
      <c r="D16" s="260" t="s">
        <v>9</v>
      </c>
      <c r="E16" s="163" t="s">
        <v>346</v>
      </c>
      <c r="F16" s="255" t="s">
        <v>322</v>
      </c>
      <c r="G16" s="257" t="s">
        <v>323</v>
      </c>
      <c r="H16" s="257" t="s">
        <v>323</v>
      </c>
      <c r="I16" s="255" t="s">
        <v>323</v>
      </c>
      <c r="J16" s="259" t="s">
        <v>119</v>
      </c>
    </row>
    <row r="17" spans="1:10" ht="99.75" customHeight="1">
      <c r="A17" s="47">
        <v>11</v>
      </c>
      <c r="B17" s="259" t="s">
        <v>347</v>
      </c>
      <c r="C17" s="256" t="s">
        <v>367</v>
      </c>
      <c r="D17" s="260" t="s">
        <v>315</v>
      </c>
      <c r="E17" s="259" t="s">
        <v>348</v>
      </c>
      <c r="F17" s="255" t="s">
        <v>322</v>
      </c>
      <c r="G17" s="258" t="s">
        <v>323</v>
      </c>
      <c r="H17" s="258" t="s">
        <v>323</v>
      </c>
      <c r="I17" s="255" t="s">
        <v>338</v>
      </c>
      <c r="J17" s="259" t="s">
        <v>119</v>
      </c>
    </row>
    <row r="18" spans="1:10" ht="99.75" customHeight="1">
      <c r="A18" s="47">
        <v>12</v>
      </c>
      <c r="B18" s="259" t="s">
        <v>349</v>
      </c>
      <c r="C18" s="256" t="s">
        <v>368</v>
      </c>
      <c r="D18" s="260" t="s">
        <v>315</v>
      </c>
      <c r="E18" s="259" t="s">
        <v>350</v>
      </c>
      <c r="F18" s="255" t="s">
        <v>322</v>
      </c>
      <c r="G18" s="258" t="s">
        <v>323</v>
      </c>
      <c r="H18" s="258" t="s">
        <v>323</v>
      </c>
      <c r="I18" s="255" t="s">
        <v>338</v>
      </c>
      <c r="J18" s="259" t="s">
        <v>119</v>
      </c>
    </row>
    <row r="19" spans="1:10" ht="99.75" customHeight="1">
      <c r="A19" s="47">
        <v>13</v>
      </c>
      <c r="B19" s="259" t="s">
        <v>351</v>
      </c>
      <c r="C19" s="256" t="s">
        <v>369</v>
      </c>
      <c r="D19" s="260" t="s">
        <v>315</v>
      </c>
      <c r="E19" s="259" t="s">
        <v>352</v>
      </c>
      <c r="F19" s="255" t="s">
        <v>322</v>
      </c>
      <c r="G19" s="257" t="s">
        <v>323</v>
      </c>
      <c r="H19" s="257" t="s">
        <v>323</v>
      </c>
      <c r="I19" s="255" t="s">
        <v>353</v>
      </c>
      <c r="J19" s="259" t="s">
        <v>176</v>
      </c>
    </row>
    <row r="20" spans="1:10" ht="99.75" customHeight="1">
      <c r="A20" s="47">
        <v>14</v>
      </c>
      <c r="B20" s="255" t="s">
        <v>354</v>
      </c>
      <c r="C20" s="256" t="s">
        <v>373</v>
      </c>
      <c r="D20" s="260" t="s">
        <v>355</v>
      </c>
      <c r="E20" s="259" t="s">
        <v>356</v>
      </c>
      <c r="F20" s="255" t="s">
        <v>322</v>
      </c>
      <c r="G20" s="258" t="s">
        <v>323</v>
      </c>
      <c r="H20" s="258" t="s">
        <v>323</v>
      </c>
      <c r="I20" s="255" t="s">
        <v>357</v>
      </c>
      <c r="J20" s="259" t="s">
        <v>324</v>
      </c>
    </row>
    <row r="21" spans="1:10" ht="18">
      <c r="A21" s="156"/>
      <c r="B21" s="157"/>
      <c r="C21" s="158"/>
      <c r="D21" s="157"/>
      <c r="E21" s="157"/>
      <c r="F21" s="157"/>
      <c r="G21" s="262"/>
      <c r="H21" s="262"/>
      <c r="I21" s="157"/>
      <c r="J21" s="157"/>
    </row>
    <row r="22" spans="1:10" ht="18">
      <c r="A22" s="156"/>
      <c r="B22" s="159" t="s">
        <v>187</v>
      </c>
      <c r="C22" s="158"/>
      <c r="D22" s="157"/>
      <c r="E22" s="157"/>
      <c r="F22" s="157"/>
      <c r="G22" s="157"/>
      <c r="H22" s="157"/>
      <c r="I22" s="157"/>
      <c r="J22" s="157"/>
    </row>
    <row r="23" spans="1:10" ht="18">
      <c r="A23" s="156"/>
      <c r="B23" s="159" t="s">
        <v>188</v>
      </c>
      <c r="C23" s="158"/>
      <c r="D23" s="157"/>
      <c r="E23" s="157"/>
      <c r="F23" s="157"/>
      <c r="G23" s="157"/>
      <c r="H23" s="157"/>
      <c r="I23" s="157"/>
      <c r="J23" s="157"/>
    </row>
    <row r="24" spans="1:10" ht="18">
      <c r="A24" s="44"/>
      <c r="B24" s="46"/>
      <c r="C24" s="46"/>
      <c r="D24" s="46"/>
      <c r="E24" s="46"/>
      <c r="F24" s="46"/>
      <c r="G24" s="46"/>
      <c r="H24" s="46"/>
      <c r="I24" s="46"/>
      <c r="J24" s="46"/>
    </row>
    <row r="25" spans="1:10" ht="18">
      <c r="A25" s="159" t="s">
        <v>189</v>
      </c>
      <c r="B25" s="46"/>
      <c r="C25" s="46"/>
      <c r="D25" s="46"/>
      <c r="E25" s="46"/>
      <c r="F25" s="46"/>
      <c r="G25" s="46"/>
      <c r="H25" s="46"/>
      <c r="I25" s="46"/>
      <c r="J25" s="46"/>
    </row>
    <row r="26" spans="1:10" ht="18">
      <c r="A26" s="302" t="s">
        <v>190</v>
      </c>
      <c r="B26" s="302"/>
      <c r="C26" s="302"/>
      <c r="D26" s="302"/>
      <c r="E26" s="302"/>
      <c r="F26" s="302"/>
      <c r="G26" s="302"/>
      <c r="H26" s="302"/>
      <c r="I26" s="302"/>
      <c r="J26" s="46"/>
    </row>
    <row r="27" spans="1:10" ht="18">
      <c r="A27" s="160" t="s">
        <v>191</v>
      </c>
      <c r="B27" s="161"/>
      <c r="C27" s="161"/>
      <c r="D27" s="161"/>
      <c r="E27" s="161"/>
      <c r="F27" s="161"/>
      <c r="G27" s="161"/>
      <c r="H27" s="161"/>
      <c r="I27" s="161"/>
      <c r="J27" s="46"/>
    </row>
    <row r="28" spans="1:10" ht="18">
      <c r="A28" s="160" t="s">
        <v>192</v>
      </c>
      <c r="B28" s="161"/>
      <c r="C28" s="161"/>
      <c r="D28" s="161"/>
      <c r="E28" s="161"/>
      <c r="F28" s="161"/>
      <c r="G28" s="161"/>
      <c r="H28" s="161"/>
      <c r="I28" s="161"/>
      <c r="J28" s="46"/>
    </row>
    <row r="29" spans="1:10" ht="18">
      <c r="A29" s="160" t="s">
        <v>193</v>
      </c>
      <c r="B29" s="161"/>
      <c r="C29" s="161"/>
      <c r="D29" s="161"/>
      <c r="E29" s="161"/>
      <c r="F29" s="161"/>
      <c r="G29" s="161"/>
      <c r="H29" s="161"/>
      <c r="I29" s="161"/>
      <c r="J29" s="46"/>
    </row>
    <row r="30" spans="1:10" ht="18">
      <c r="A30" s="160" t="s">
        <v>194</v>
      </c>
      <c r="B30" s="161"/>
      <c r="C30" s="161"/>
      <c r="D30" s="161"/>
      <c r="E30" s="161"/>
      <c r="F30" s="161"/>
      <c r="G30" s="161"/>
      <c r="H30" s="161"/>
      <c r="I30" s="161"/>
      <c r="J30" s="46"/>
    </row>
    <row r="31" spans="1:10" ht="18">
      <c r="A31" s="160" t="s">
        <v>195</v>
      </c>
      <c r="B31" s="161"/>
      <c r="C31" s="161"/>
      <c r="D31" s="161"/>
      <c r="E31" s="161"/>
      <c r="F31" s="161"/>
      <c r="G31" s="161"/>
      <c r="H31" s="161"/>
      <c r="I31" s="161"/>
      <c r="J31" s="46"/>
    </row>
    <row r="32" spans="1:10" ht="18">
      <c r="A32" s="160" t="s">
        <v>196</v>
      </c>
      <c r="B32" s="161"/>
      <c r="C32" s="161"/>
      <c r="D32" s="161"/>
      <c r="E32" s="161"/>
      <c r="F32" s="161"/>
      <c r="G32" s="161"/>
      <c r="H32" s="161"/>
      <c r="I32" s="161"/>
      <c r="J32" s="46"/>
    </row>
    <row r="33" spans="1:10" ht="18">
      <c r="A33" s="160"/>
      <c r="B33" s="161"/>
      <c r="C33" s="161"/>
      <c r="D33" s="161"/>
      <c r="E33" s="161"/>
      <c r="F33" s="161"/>
      <c r="G33" s="161"/>
      <c r="H33" s="161"/>
      <c r="I33" s="161"/>
      <c r="J33" s="46"/>
    </row>
    <row r="34" spans="1:10" ht="18">
      <c r="A34" s="160" t="s">
        <v>197</v>
      </c>
      <c r="B34" s="161"/>
      <c r="C34" s="161"/>
      <c r="D34" s="161"/>
      <c r="E34" s="161"/>
      <c r="F34" s="161"/>
      <c r="G34" s="161"/>
      <c r="H34" s="161"/>
      <c r="I34" s="161"/>
      <c r="J34" s="46"/>
    </row>
    <row r="35" spans="1:10" ht="10.5" customHeight="1">
      <c r="A35" s="160"/>
      <c r="B35" s="161"/>
      <c r="C35" s="161"/>
      <c r="D35" s="161"/>
      <c r="E35" s="161"/>
      <c r="F35" s="161"/>
      <c r="G35" s="161"/>
      <c r="H35" s="161"/>
      <c r="I35" s="161"/>
      <c r="J35" s="46"/>
    </row>
    <row r="36" spans="1:10" ht="20.25">
      <c r="A36" s="160" t="s">
        <v>198</v>
      </c>
      <c r="B36" s="161"/>
      <c r="C36" s="161"/>
      <c r="D36" s="161"/>
      <c r="E36" s="161"/>
      <c r="F36" s="161"/>
      <c r="G36" s="161"/>
      <c r="H36" s="161"/>
      <c r="I36" s="161"/>
      <c r="J36" s="46"/>
    </row>
  </sheetData>
  <sheetProtection/>
  <autoFilter ref="A5:J20"/>
  <mergeCells count="2">
    <mergeCell ref="A3:J4"/>
    <mergeCell ref="A26:I26"/>
  </mergeCells>
  <printOptions horizontalCentered="1" verticalCentered="1"/>
  <pageMargins left="0.45" right="0.45" top="0.5" bottom="0.5" header="0.3" footer="0.3"/>
  <pageSetup fitToHeight="8" horizontalDpi="600" verticalDpi="600" orientation="landscape" paperSize="9" scale="50" r:id="rId1"/>
  <rowBreaks count="1" manualBreakCount="1">
    <brk id="13" max="9" man="1"/>
  </rowBreaks>
</worksheet>
</file>

<file path=xl/worksheets/sheet4.xml><?xml version="1.0" encoding="utf-8"?>
<worksheet xmlns="http://schemas.openxmlformats.org/spreadsheetml/2006/main" xmlns:r="http://schemas.openxmlformats.org/officeDocument/2006/relationships">
  <sheetPr>
    <tabColor rgb="FFC00000"/>
    <pageSetUpPr fitToPage="1"/>
  </sheetPr>
  <dimension ref="A1:K32"/>
  <sheetViews>
    <sheetView view="pageBreakPreview" zoomScale="71" zoomScaleSheetLayoutView="71" zoomScalePageLayoutView="0" workbookViewId="0" topLeftCell="A16">
      <selection activeCell="K10" sqref="K10"/>
    </sheetView>
  </sheetViews>
  <sheetFormatPr defaultColWidth="9.140625" defaultRowHeight="15"/>
  <cols>
    <col min="1" max="1" width="9.140625" style="1" customWidth="1"/>
    <col min="2" max="2" width="50.28125" style="1" customWidth="1"/>
    <col min="3" max="3" width="11.421875" style="1" customWidth="1"/>
    <col min="4" max="4" width="13.421875" style="1" customWidth="1"/>
    <col min="5" max="5" width="12.8515625" style="1" customWidth="1"/>
    <col min="6" max="6" width="11.8515625" style="1" customWidth="1"/>
    <col min="7" max="7" width="11.57421875" style="1" customWidth="1"/>
    <col min="8" max="8" width="11.8515625" style="1" customWidth="1"/>
    <col min="9" max="9" width="12.421875" style="1" customWidth="1"/>
    <col min="10" max="10" width="10.421875" style="1" customWidth="1"/>
    <col min="11" max="11" width="12.7109375" style="1" customWidth="1"/>
    <col min="12" max="16384" width="9.140625" style="1" customWidth="1"/>
  </cols>
  <sheetData>
    <row r="1" spans="1:11" s="21" customFormat="1" ht="18">
      <c r="A1" s="305" t="str">
        <f>'MG COVER PAGE'!A1</f>
        <v>Name of Distribution Licensee: M G V C L</v>
      </c>
      <c r="B1" s="305"/>
      <c r="C1" s="305"/>
      <c r="D1" s="305"/>
      <c r="E1" s="305"/>
      <c r="F1" s="305"/>
      <c r="G1" s="305"/>
      <c r="H1" s="305"/>
      <c r="I1" s="305"/>
      <c r="J1" s="305"/>
      <c r="K1" s="305"/>
    </row>
    <row r="2" spans="1:11" s="21" customFormat="1" ht="18">
      <c r="A2" s="305" t="str">
        <f>'MG COVER PAGE'!A2</f>
        <v>Quarter :   Q-IV  ( JAN.-FEB.-MAR.- 2021)</v>
      </c>
      <c r="B2" s="305"/>
      <c r="C2" s="305"/>
      <c r="D2" s="305"/>
      <c r="E2" s="305"/>
      <c r="F2" s="305"/>
      <c r="G2" s="305"/>
      <c r="H2" s="305"/>
      <c r="I2" s="305"/>
      <c r="J2" s="305"/>
      <c r="K2" s="305"/>
    </row>
    <row r="3" spans="1:11" s="21" customFormat="1" ht="18">
      <c r="A3" s="306" t="str">
        <f>'MG COVER PAGE'!A3</f>
        <v>Year: 2020-21</v>
      </c>
      <c r="B3" s="306"/>
      <c r="C3" s="306"/>
      <c r="D3" s="306"/>
      <c r="E3" s="306"/>
      <c r="F3" s="306"/>
      <c r="G3" s="306"/>
      <c r="H3" s="306"/>
      <c r="I3" s="306"/>
      <c r="J3" s="306"/>
      <c r="K3" s="306"/>
    </row>
    <row r="4" spans="1:11" s="12" customFormat="1" ht="25.5" customHeight="1">
      <c r="A4" s="307" t="s">
        <v>302</v>
      </c>
      <c r="B4" s="307"/>
      <c r="C4" s="307"/>
      <c r="D4" s="307"/>
      <c r="E4" s="307"/>
      <c r="F4" s="307"/>
      <c r="G4" s="307"/>
      <c r="H4" s="307"/>
      <c r="I4" s="307"/>
      <c r="J4" s="307"/>
      <c r="K4" s="307"/>
    </row>
    <row r="5" spans="1:11" s="12" customFormat="1" ht="25.5" customHeight="1">
      <c r="A5" s="307" t="s">
        <v>15</v>
      </c>
      <c r="B5" s="307"/>
      <c r="C5" s="307"/>
      <c r="D5" s="307"/>
      <c r="E5" s="307" t="s">
        <v>62</v>
      </c>
      <c r="F5" s="307"/>
      <c r="G5" s="307"/>
      <c r="H5" s="307"/>
      <c r="I5" s="307"/>
      <c r="J5" s="307"/>
      <c r="K5" s="307"/>
    </row>
    <row r="6" spans="1:11" ht="18">
      <c r="A6" s="304" t="s">
        <v>16</v>
      </c>
      <c r="B6" s="304" t="s">
        <v>14</v>
      </c>
      <c r="C6" s="304" t="s">
        <v>157</v>
      </c>
      <c r="D6" s="304" t="s">
        <v>175</v>
      </c>
      <c r="E6" s="304" t="s">
        <v>143</v>
      </c>
      <c r="F6" s="303" t="s">
        <v>174</v>
      </c>
      <c r="G6" s="303"/>
      <c r="H6" s="303"/>
      <c r="I6" s="303"/>
      <c r="J6" s="303"/>
      <c r="K6" s="303" t="s">
        <v>17</v>
      </c>
    </row>
    <row r="7" spans="1:11" ht="22.5" customHeight="1">
      <c r="A7" s="304"/>
      <c r="B7" s="304"/>
      <c r="C7" s="304"/>
      <c r="D7" s="304"/>
      <c r="E7" s="304"/>
      <c r="F7" s="303" t="s">
        <v>18</v>
      </c>
      <c r="G7" s="303"/>
      <c r="H7" s="303" t="s">
        <v>19</v>
      </c>
      <c r="I7" s="303"/>
      <c r="J7" s="303" t="s">
        <v>158</v>
      </c>
      <c r="K7" s="303"/>
    </row>
    <row r="8" spans="1:11" ht="99" customHeight="1">
      <c r="A8" s="304"/>
      <c r="B8" s="304"/>
      <c r="C8" s="304"/>
      <c r="D8" s="304"/>
      <c r="E8" s="304"/>
      <c r="F8" s="51" t="s">
        <v>20</v>
      </c>
      <c r="G8" s="51" t="s">
        <v>21</v>
      </c>
      <c r="H8" s="51" t="s">
        <v>22</v>
      </c>
      <c r="I8" s="51" t="s">
        <v>23</v>
      </c>
      <c r="J8" s="303"/>
      <c r="K8" s="303"/>
    </row>
    <row r="9" spans="1:11" ht="18">
      <c r="A9" s="52"/>
      <c r="B9" s="50">
        <v>1</v>
      </c>
      <c r="C9" s="50">
        <v>2</v>
      </c>
      <c r="D9" s="50">
        <v>3</v>
      </c>
      <c r="E9" s="50">
        <v>4</v>
      </c>
      <c r="F9" s="50">
        <v>5</v>
      </c>
      <c r="G9" s="50">
        <v>6</v>
      </c>
      <c r="H9" s="50">
        <v>7</v>
      </c>
      <c r="I9" s="50">
        <v>8</v>
      </c>
      <c r="J9" s="50">
        <v>9</v>
      </c>
      <c r="K9" s="50">
        <v>10</v>
      </c>
    </row>
    <row r="10" spans="1:11" ht="18">
      <c r="A10" s="53" t="s">
        <v>24</v>
      </c>
      <c r="B10" s="58" t="s">
        <v>130</v>
      </c>
      <c r="C10" s="54">
        <v>0</v>
      </c>
      <c r="D10" s="55" t="e">
        <f>#REF!+#REF!+#REF!+#REF!+#REF!</f>
        <v>#REF!</v>
      </c>
      <c r="E10" s="55" t="e">
        <f>C10+D10</f>
        <v>#REF!</v>
      </c>
      <c r="F10" s="55">
        <v>21714.89957571472</v>
      </c>
      <c r="G10" s="55">
        <v>20574.57542175977</v>
      </c>
      <c r="H10" s="55">
        <v>0</v>
      </c>
      <c r="I10" s="55">
        <v>0</v>
      </c>
      <c r="J10" s="55">
        <f>SUM(F10:I10)</f>
        <v>42289.47499747449</v>
      </c>
      <c r="K10" s="55">
        <v>0</v>
      </c>
    </row>
    <row r="11" spans="1:11" ht="18">
      <c r="A11" s="53" t="s">
        <v>25</v>
      </c>
      <c r="B11" s="58" t="s">
        <v>131</v>
      </c>
      <c r="C11" s="54">
        <v>0</v>
      </c>
      <c r="D11" s="55" t="e">
        <f>#REF!+#REF!+#REF!+#REF!+#REF!</f>
        <v>#REF!</v>
      </c>
      <c r="E11" s="55" t="e">
        <f aca="true" t="shared" si="0" ref="E11:E26">C11+D11</f>
        <v>#REF!</v>
      </c>
      <c r="F11" s="55">
        <v>11846.656379432266</v>
      </c>
      <c r="G11" s="55">
        <v>10836.374128699868</v>
      </c>
      <c r="H11" s="55">
        <v>0</v>
      </c>
      <c r="I11" s="55">
        <v>0</v>
      </c>
      <c r="J11" s="55">
        <f aca="true" t="shared" si="1" ref="J11:J26">SUM(F11:I11)</f>
        <v>22683.030508132135</v>
      </c>
      <c r="K11" s="55">
        <v>0</v>
      </c>
    </row>
    <row r="12" spans="1:11" ht="18">
      <c r="A12" s="53" t="s">
        <v>26</v>
      </c>
      <c r="B12" s="58" t="s">
        <v>132</v>
      </c>
      <c r="C12" s="54">
        <v>0</v>
      </c>
      <c r="D12" s="55" t="e">
        <f>#REF!+#REF!+#REF!+#REF!+#REF!</f>
        <v>#REF!</v>
      </c>
      <c r="E12" s="55" t="e">
        <f t="shared" si="0"/>
        <v>#REF!</v>
      </c>
      <c r="F12" s="55">
        <v>5690.558975654107</v>
      </c>
      <c r="G12" s="55">
        <v>4211.919658551369</v>
      </c>
      <c r="H12" s="55">
        <v>0</v>
      </c>
      <c r="I12" s="55">
        <v>0</v>
      </c>
      <c r="J12" s="55">
        <f t="shared" si="1"/>
        <v>9902.478634205476</v>
      </c>
      <c r="K12" s="55">
        <v>0</v>
      </c>
    </row>
    <row r="13" spans="1:11" ht="36">
      <c r="A13" s="53" t="s">
        <v>27</v>
      </c>
      <c r="B13" s="58" t="s">
        <v>133</v>
      </c>
      <c r="C13" s="54">
        <v>0</v>
      </c>
      <c r="D13" s="55" t="e">
        <f>#REF!+#REF!+#REF!+#REF!+#REF!</f>
        <v>#REF!</v>
      </c>
      <c r="E13" s="55" t="e">
        <f t="shared" si="0"/>
        <v>#REF!</v>
      </c>
      <c r="F13" s="55">
        <v>3272.247641175876</v>
      </c>
      <c r="G13" s="55">
        <v>4399.820749570664</v>
      </c>
      <c r="H13" s="55">
        <v>0</v>
      </c>
      <c r="I13" s="55">
        <v>0</v>
      </c>
      <c r="J13" s="55">
        <f t="shared" si="1"/>
        <v>7672.06839074654</v>
      </c>
      <c r="K13" s="55">
        <v>0</v>
      </c>
    </row>
    <row r="14" spans="1:11" ht="36">
      <c r="A14" s="53" t="s">
        <v>28</v>
      </c>
      <c r="B14" s="58" t="s">
        <v>134</v>
      </c>
      <c r="C14" s="54">
        <v>0</v>
      </c>
      <c r="D14" s="55" t="e">
        <f>#REF!+#REF!+#REF!+#REF!+#REF!</f>
        <v>#REF!</v>
      </c>
      <c r="E14" s="55" t="e">
        <f t="shared" si="0"/>
        <v>#REF!</v>
      </c>
      <c r="F14" s="55">
        <v>1954.8493484190321</v>
      </c>
      <c r="G14" s="55">
        <v>1966.498565511668</v>
      </c>
      <c r="H14" s="55">
        <v>0</v>
      </c>
      <c r="I14" s="55">
        <v>0</v>
      </c>
      <c r="J14" s="55">
        <f t="shared" si="1"/>
        <v>3921.3479139307</v>
      </c>
      <c r="K14" s="55">
        <v>0</v>
      </c>
    </row>
    <row r="15" spans="1:11" ht="18">
      <c r="A15" s="53" t="s">
        <v>29</v>
      </c>
      <c r="B15" s="58" t="s">
        <v>135</v>
      </c>
      <c r="C15" s="54">
        <v>0</v>
      </c>
      <c r="D15" s="55" t="e">
        <f>#REF!+#REF!+#REF!+#REF!+#REF!</f>
        <v>#REF!</v>
      </c>
      <c r="E15" s="55" t="e">
        <f t="shared" si="0"/>
        <v>#REF!</v>
      </c>
      <c r="F15" s="55">
        <v>5404.167915951106</v>
      </c>
      <c r="G15" s="55">
        <v>5307.066552176988</v>
      </c>
      <c r="H15" s="55">
        <v>0</v>
      </c>
      <c r="I15" s="55">
        <v>0</v>
      </c>
      <c r="J15" s="55">
        <f t="shared" si="1"/>
        <v>10711.234468128094</v>
      </c>
      <c r="K15" s="55">
        <v>0</v>
      </c>
    </row>
    <row r="16" spans="1:11" ht="18">
      <c r="A16" s="53" t="s">
        <v>30</v>
      </c>
      <c r="B16" s="58" t="s">
        <v>136</v>
      </c>
      <c r="C16" s="54">
        <v>0</v>
      </c>
      <c r="D16" s="55" t="e">
        <f>#REF!+#REF!+#REF!+#REF!+#REF!</f>
        <v>#REF!</v>
      </c>
      <c r="E16" s="55" t="e">
        <f t="shared" si="0"/>
        <v>#REF!</v>
      </c>
      <c r="F16" s="55">
        <v>3071.6538539246385</v>
      </c>
      <c r="G16" s="55">
        <v>3396.910647540156</v>
      </c>
      <c r="H16" s="55">
        <v>0</v>
      </c>
      <c r="I16" s="55">
        <v>0</v>
      </c>
      <c r="J16" s="55">
        <f t="shared" si="1"/>
        <v>6468.564501464794</v>
      </c>
      <c r="K16" s="55">
        <v>0</v>
      </c>
    </row>
    <row r="17" spans="1:11" ht="18">
      <c r="A17" s="53" t="s">
        <v>31</v>
      </c>
      <c r="B17" s="58" t="s">
        <v>137</v>
      </c>
      <c r="C17" s="54">
        <v>0</v>
      </c>
      <c r="D17" s="55" t="e">
        <f>#REF!+#REF!+#REF!+#REF!+#REF!</f>
        <v>#REF!</v>
      </c>
      <c r="E17" s="55" t="e">
        <f t="shared" si="0"/>
        <v>#REF!</v>
      </c>
      <c r="F17" s="55">
        <v>3433.178836246085</v>
      </c>
      <c r="G17" s="55">
        <v>2438.254742903324</v>
      </c>
      <c r="H17" s="55">
        <v>0</v>
      </c>
      <c r="I17" s="55">
        <v>0</v>
      </c>
      <c r="J17" s="55">
        <f t="shared" si="1"/>
        <v>5871.433579149409</v>
      </c>
      <c r="K17" s="55">
        <v>0</v>
      </c>
    </row>
    <row r="18" spans="1:11" ht="18">
      <c r="A18" s="53" t="s">
        <v>32</v>
      </c>
      <c r="B18" s="58" t="s">
        <v>138</v>
      </c>
      <c r="C18" s="54">
        <v>0</v>
      </c>
      <c r="D18" s="55" t="e">
        <f>#REF!+#REF!+#REF!+#REF!+#REF!</f>
        <v>#REF!</v>
      </c>
      <c r="E18" s="55" t="e">
        <f t="shared" si="0"/>
        <v>#REF!</v>
      </c>
      <c r="F18" s="55">
        <v>1007.630578846348</v>
      </c>
      <c r="G18" s="55">
        <v>795.6516718860491</v>
      </c>
      <c r="H18" s="55">
        <v>0</v>
      </c>
      <c r="I18" s="55">
        <v>0</v>
      </c>
      <c r="J18" s="55">
        <f t="shared" si="1"/>
        <v>1803.2822507323972</v>
      </c>
      <c r="K18" s="55">
        <v>0</v>
      </c>
    </row>
    <row r="19" spans="1:11" ht="36">
      <c r="A19" s="53" t="s">
        <v>33</v>
      </c>
      <c r="B19" s="58" t="s">
        <v>160</v>
      </c>
      <c r="C19" s="54">
        <v>0</v>
      </c>
      <c r="D19" s="55" t="e">
        <f>#REF!+#REF!+#REF!+#REF!+#REF!</f>
        <v>#REF!</v>
      </c>
      <c r="E19" s="55" t="e">
        <f t="shared" si="0"/>
        <v>#REF!</v>
      </c>
      <c r="F19" s="55">
        <v>2443.8097585614705</v>
      </c>
      <c r="G19" s="55">
        <v>2455.132558844328</v>
      </c>
      <c r="H19" s="55">
        <v>0</v>
      </c>
      <c r="I19" s="55">
        <v>0</v>
      </c>
      <c r="J19" s="55">
        <f t="shared" si="1"/>
        <v>4898.942317405798</v>
      </c>
      <c r="K19" s="55">
        <v>0</v>
      </c>
    </row>
    <row r="20" spans="1:11" ht="36">
      <c r="A20" s="53" t="s">
        <v>34</v>
      </c>
      <c r="B20" s="58" t="s">
        <v>159</v>
      </c>
      <c r="C20" s="54">
        <v>0</v>
      </c>
      <c r="D20" s="55" t="e">
        <f>#REF!+#REF!+#REF!+#REF!+#REF!</f>
        <v>#REF!</v>
      </c>
      <c r="E20" s="55" t="e">
        <f t="shared" si="0"/>
        <v>#REF!</v>
      </c>
      <c r="F20" s="55">
        <v>1399.040135367209</v>
      </c>
      <c r="G20" s="55">
        <v>1553.5418426103647</v>
      </c>
      <c r="H20" s="55">
        <v>0</v>
      </c>
      <c r="I20" s="55">
        <v>0</v>
      </c>
      <c r="J20" s="55">
        <f t="shared" si="1"/>
        <v>2952.581977977574</v>
      </c>
      <c r="K20" s="55">
        <v>0</v>
      </c>
    </row>
    <row r="21" spans="1:11" ht="36">
      <c r="A21" s="53" t="s">
        <v>35</v>
      </c>
      <c r="B21" s="58" t="s">
        <v>161</v>
      </c>
      <c r="C21" s="54">
        <v>0</v>
      </c>
      <c r="D21" s="55" t="e">
        <f>#REF!+#REF!+#REF!+#REF!+#REF!</f>
        <v>#REF!</v>
      </c>
      <c r="E21" s="55" t="e">
        <f t="shared" si="0"/>
        <v>#REF!</v>
      </c>
      <c r="F21" s="55">
        <v>3346.0967875542983</v>
      </c>
      <c r="G21" s="55">
        <v>2556.1404081220326</v>
      </c>
      <c r="H21" s="55">
        <v>0</v>
      </c>
      <c r="I21" s="55">
        <v>0</v>
      </c>
      <c r="J21" s="55">
        <f t="shared" si="1"/>
        <v>5902.237195676331</v>
      </c>
      <c r="K21" s="55">
        <v>0</v>
      </c>
    </row>
    <row r="22" spans="1:11" ht="36">
      <c r="A22" s="53" t="s">
        <v>36</v>
      </c>
      <c r="B22" s="58" t="s">
        <v>162</v>
      </c>
      <c r="C22" s="54">
        <v>0</v>
      </c>
      <c r="D22" s="55" t="e">
        <f>#REF!+#REF!+#REF!+#REF!+#REF!</f>
        <v>#REF!</v>
      </c>
      <c r="E22" s="55" t="e">
        <f t="shared" si="0"/>
        <v>#REF!</v>
      </c>
      <c r="F22" s="55">
        <v>1399.9488029093848</v>
      </c>
      <c r="G22" s="55">
        <v>1496.839862612385</v>
      </c>
      <c r="H22" s="55">
        <v>0</v>
      </c>
      <c r="I22" s="55">
        <v>0</v>
      </c>
      <c r="J22" s="55">
        <f t="shared" si="1"/>
        <v>2896.78866552177</v>
      </c>
      <c r="K22" s="55">
        <v>0</v>
      </c>
    </row>
    <row r="23" spans="1:11" ht="36">
      <c r="A23" s="53" t="s">
        <v>37</v>
      </c>
      <c r="B23" s="58" t="s">
        <v>139</v>
      </c>
      <c r="C23" s="54">
        <v>0</v>
      </c>
      <c r="D23" s="55" t="e">
        <f>#REF!+#REF!+#REF!+#REF!+#REF!</f>
        <v>#REF!</v>
      </c>
      <c r="E23" s="55" t="e">
        <f t="shared" si="0"/>
        <v>#REF!</v>
      </c>
      <c r="F23" s="55">
        <v>1275.559521163754</v>
      </c>
      <c r="G23" s="55">
        <v>1748.9418426103648</v>
      </c>
      <c r="H23" s="55">
        <v>0</v>
      </c>
      <c r="I23" s="55">
        <v>0</v>
      </c>
      <c r="J23" s="55">
        <f t="shared" si="1"/>
        <v>3024.5013637741185</v>
      </c>
      <c r="K23" s="55">
        <v>0</v>
      </c>
    </row>
    <row r="24" spans="1:11" ht="36">
      <c r="A24" s="53" t="s">
        <v>38</v>
      </c>
      <c r="B24" s="58" t="s">
        <v>140</v>
      </c>
      <c r="C24" s="54">
        <v>0</v>
      </c>
      <c r="D24" s="55" t="e">
        <f>#REF!+#REF!+#REF!+#REF!+#REF!</f>
        <v>#REF!</v>
      </c>
      <c r="E24" s="55" t="e">
        <f t="shared" si="0"/>
        <v>#REF!</v>
      </c>
      <c r="F24" s="55">
        <v>1635.5845034852005</v>
      </c>
      <c r="G24" s="55">
        <v>3092.015153045762</v>
      </c>
      <c r="H24" s="55">
        <v>0</v>
      </c>
      <c r="I24" s="55">
        <v>0</v>
      </c>
      <c r="J24" s="55">
        <f t="shared" si="1"/>
        <v>4727.599656530962</v>
      </c>
      <c r="K24" s="55">
        <v>0</v>
      </c>
    </row>
    <row r="25" spans="1:11" ht="18">
      <c r="A25" s="53" t="s">
        <v>39</v>
      </c>
      <c r="B25" s="58" t="s">
        <v>141</v>
      </c>
      <c r="C25" s="54">
        <v>0</v>
      </c>
      <c r="D25" s="55" t="e">
        <f>#REF!+#REF!+#REF!+#REF!+#REF!</f>
        <v>#REF!</v>
      </c>
      <c r="E25" s="55" t="e">
        <f t="shared" si="0"/>
        <v>#REF!</v>
      </c>
      <c r="F25" s="55">
        <v>403.12218405899586</v>
      </c>
      <c r="G25" s="55">
        <v>468.19522173956966</v>
      </c>
      <c r="H25" s="55">
        <v>0</v>
      </c>
      <c r="I25" s="55">
        <v>0</v>
      </c>
      <c r="J25" s="55">
        <f t="shared" si="1"/>
        <v>871.3174057985655</v>
      </c>
      <c r="K25" s="55">
        <v>0</v>
      </c>
    </row>
    <row r="26" spans="1:11" ht="18">
      <c r="A26" s="53" t="s">
        <v>40</v>
      </c>
      <c r="B26" s="58" t="s">
        <v>142</v>
      </c>
      <c r="C26" s="54">
        <v>0</v>
      </c>
      <c r="D26" s="55" t="e">
        <f>#REF!+#REF!+#REF!+#REF!+#REF!</f>
        <v>#REF!</v>
      </c>
      <c r="E26" s="55" t="e">
        <f t="shared" si="0"/>
        <v>#REF!</v>
      </c>
      <c r="F26" s="55">
        <v>6930.134740882918</v>
      </c>
      <c r="G26" s="55">
        <v>6412.981432467926</v>
      </c>
      <c r="H26" s="55">
        <v>0</v>
      </c>
      <c r="I26" s="55">
        <v>0</v>
      </c>
      <c r="J26" s="55">
        <f t="shared" si="1"/>
        <v>13343.116173350845</v>
      </c>
      <c r="K26" s="55">
        <v>0</v>
      </c>
    </row>
    <row r="27" spans="1:11" ht="18" hidden="1">
      <c r="A27" s="56"/>
      <c r="B27" s="56" t="s">
        <v>10</v>
      </c>
      <c r="C27" s="32">
        <v>0</v>
      </c>
      <c r="D27" s="57" t="e">
        <f>SUM(D10:D26)</f>
        <v>#REF!</v>
      </c>
      <c r="E27" s="57" t="e">
        <f aca="true" t="shared" si="2" ref="E27:K27">SUM(E10:E26)</f>
        <v>#REF!</v>
      </c>
      <c r="F27" s="57">
        <f t="shared" si="2"/>
        <v>76229.13953934742</v>
      </c>
      <c r="G27" s="57">
        <f t="shared" si="2"/>
        <v>73710.8604606526</v>
      </c>
      <c r="H27" s="57">
        <f t="shared" si="2"/>
        <v>0</v>
      </c>
      <c r="I27" s="57">
        <f t="shared" si="2"/>
        <v>0</v>
      </c>
      <c r="J27" s="57">
        <f t="shared" si="2"/>
        <v>149940.00000000003</v>
      </c>
      <c r="K27" s="57">
        <f t="shared" si="2"/>
        <v>0</v>
      </c>
    </row>
    <row r="28" spans="1:2" ht="14.25">
      <c r="A28" s="4" t="s">
        <v>12</v>
      </c>
      <c r="B28" s="4"/>
    </row>
    <row r="29" spans="1:2" ht="14.25">
      <c r="A29" s="4"/>
      <c r="B29" s="4"/>
    </row>
    <row r="30" spans="1:2" ht="14.25">
      <c r="A30" s="4" t="s">
        <v>63</v>
      </c>
      <c r="B30" s="4"/>
    </row>
    <row r="31" spans="1:2" ht="15">
      <c r="A31" s="3"/>
      <c r="B31" s="3"/>
    </row>
    <row r="32" spans="1:2" ht="14.25">
      <c r="A32" s="4" t="s">
        <v>41</v>
      </c>
      <c r="B32" s="4"/>
    </row>
  </sheetData>
  <sheetProtection/>
  <mergeCells count="16">
    <mergeCell ref="A1:K1"/>
    <mergeCell ref="A2:K2"/>
    <mergeCell ref="A3:K3"/>
    <mergeCell ref="A4:K4"/>
    <mergeCell ref="A5:D5"/>
    <mergeCell ref="E5:K5"/>
    <mergeCell ref="K6:K8"/>
    <mergeCell ref="F7:G7"/>
    <mergeCell ref="H7:I7"/>
    <mergeCell ref="J7:J8"/>
    <mergeCell ref="A6:A8"/>
    <mergeCell ref="B6:B8"/>
    <mergeCell ref="C6:C8"/>
    <mergeCell ref="D6:D8"/>
    <mergeCell ref="E6:E8"/>
    <mergeCell ref="F6:J6"/>
  </mergeCells>
  <printOptions horizontalCentered="1" verticalCentered="1"/>
  <pageMargins left="0.45" right="0.45" top="0.5" bottom="0.5" header="0.3" footer="0.3"/>
  <pageSetup fitToHeight="1" fitToWidth="1" horizontalDpi="600" verticalDpi="600" orientation="landscape" paperSize="9" scale="75" r:id="rId1"/>
  <headerFooter>
    <oddFooter>&amp;L&amp;A</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I13"/>
  <sheetViews>
    <sheetView view="pageBreakPreview" zoomScaleSheetLayoutView="100" zoomScalePageLayoutView="0" workbookViewId="0" topLeftCell="A1">
      <selection activeCell="B10" sqref="B10"/>
    </sheetView>
  </sheetViews>
  <sheetFormatPr defaultColWidth="9.140625" defaultRowHeight="15"/>
  <cols>
    <col min="1" max="1" width="7.00390625" style="16" customWidth="1"/>
    <col min="2" max="2" width="64.8515625" style="16" customWidth="1"/>
    <col min="3" max="3" width="31.00390625" style="16" customWidth="1"/>
    <col min="4" max="16384" width="9.140625" style="16" customWidth="1"/>
  </cols>
  <sheetData>
    <row r="1" spans="1:3" s="19" customFormat="1" ht="18.75" thickBot="1">
      <c r="A1" s="317" t="str">
        <f>'MG SoP 01'!A1</f>
        <v>Name of Distribution Licensee: M G V C L</v>
      </c>
      <c r="B1" s="318"/>
      <c r="C1" s="319"/>
    </row>
    <row r="2" spans="1:3" s="19" customFormat="1" ht="18.75" thickBot="1">
      <c r="A2" s="320" t="str">
        <f>'MG SoP 01'!A2</f>
        <v>Quarter :   Q-IV  ( JAN.-FEB.-MAR.- 2021)</v>
      </c>
      <c r="B2" s="321"/>
      <c r="C2" s="322"/>
    </row>
    <row r="3" spans="1:3" s="19" customFormat="1" ht="18.75" thickBot="1">
      <c r="A3" s="323" t="str">
        <f>'MG SoP 01'!A3</f>
        <v>Year: 2020-21</v>
      </c>
      <c r="B3" s="324"/>
      <c r="C3" s="325"/>
    </row>
    <row r="4" spans="1:8" ht="37.5" customHeight="1">
      <c r="A4" s="314" t="s">
        <v>163</v>
      </c>
      <c r="B4" s="315"/>
      <c r="C4" s="316"/>
      <c r="D4" s="17"/>
      <c r="E4" s="17"/>
      <c r="F4" s="17"/>
      <c r="G4" s="17"/>
      <c r="H4" s="17"/>
    </row>
    <row r="5" spans="1:7" ht="31.5" customHeight="1">
      <c r="A5" s="308" t="s">
        <v>42</v>
      </c>
      <c r="B5" s="309"/>
      <c r="C5" s="310"/>
      <c r="D5" s="18"/>
      <c r="E5" s="18"/>
      <c r="F5" s="18"/>
      <c r="G5" s="18"/>
    </row>
    <row r="6" spans="1:9" ht="42" customHeight="1" thickBot="1">
      <c r="A6" s="311"/>
      <c r="B6" s="312"/>
      <c r="C6" s="313"/>
      <c r="D6" s="18"/>
      <c r="E6" s="25"/>
      <c r="F6" s="18"/>
      <c r="G6" s="18"/>
      <c r="H6" s="26"/>
      <c r="I6" s="26"/>
    </row>
    <row r="7" spans="1:5" ht="36">
      <c r="A7" s="59" t="s">
        <v>13</v>
      </c>
      <c r="B7" s="60" t="s">
        <v>43</v>
      </c>
      <c r="C7" s="61" t="s">
        <v>44</v>
      </c>
      <c r="E7" s="26"/>
    </row>
    <row r="8" spans="1:3" ht="48.75" customHeight="1" hidden="1" thickBot="1">
      <c r="A8" s="62"/>
      <c r="B8" s="53"/>
      <c r="C8" s="63"/>
    </row>
    <row r="9" spans="1:9" ht="39.75" customHeight="1">
      <c r="A9" s="62">
        <v>1</v>
      </c>
      <c r="B9" s="31" t="s">
        <v>45</v>
      </c>
      <c r="C9" s="163">
        <v>3304514</v>
      </c>
      <c r="E9" s="27"/>
      <c r="F9" s="27"/>
      <c r="G9" s="27"/>
      <c r="H9" s="27"/>
      <c r="I9" s="27"/>
    </row>
    <row r="10" spans="1:9" ht="39.75" customHeight="1">
      <c r="A10" s="62">
        <v>2</v>
      </c>
      <c r="B10" s="31" t="s">
        <v>46</v>
      </c>
      <c r="C10" s="163">
        <v>3304514</v>
      </c>
      <c r="E10" s="27"/>
      <c r="F10" s="27"/>
      <c r="G10" s="27"/>
      <c r="H10" s="27"/>
      <c r="I10" s="27"/>
    </row>
    <row r="11" spans="1:9" ht="39.75" customHeight="1">
      <c r="A11" s="62">
        <v>3</v>
      </c>
      <c r="B11" s="31" t="s">
        <v>47</v>
      </c>
      <c r="C11" s="163">
        <v>3304514</v>
      </c>
      <c r="E11" s="27"/>
      <c r="F11" s="27"/>
      <c r="G11" s="27"/>
      <c r="H11" s="27"/>
      <c r="I11" s="27"/>
    </row>
    <row r="12" spans="1:9" ht="30.75" customHeight="1">
      <c r="A12" s="53">
        <v>4</v>
      </c>
      <c r="B12" s="31" t="s">
        <v>147</v>
      </c>
      <c r="C12" s="138">
        <v>4235</v>
      </c>
      <c r="E12" s="28"/>
      <c r="F12" s="27"/>
      <c r="G12" s="27"/>
      <c r="H12" s="29"/>
      <c r="I12" s="27"/>
    </row>
    <row r="13" spans="1:3" ht="36">
      <c r="A13" s="53">
        <v>5</v>
      </c>
      <c r="B13" s="31" t="s">
        <v>272</v>
      </c>
      <c r="C13" s="209">
        <v>4235</v>
      </c>
    </row>
  </sheetData>
  <sheetProtection/>
  <mergeCells count="5">
    <mergeCell ref="A5:C6"/>
    <mergeCell ref="A4:C4"/>
    <mergeCell ref="A1:C1"/>
    <mergeCell ref="A2:C2"/>
    <mergeCell ref="A3:C3"/>
  </mergeCells>
  <printOptions horizontalCentered="1" verticalCentered="1"/>
  <pageMargins left="0.45" right="0.45" top="0.5" bottom="0.5" header="0.3" footer="0.3"/>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C00000"/>
  </sheetPr>
  <dimension ref="A1:F10"/>
  <sheetViews>
    <sheetView view="pageBreakPreview" zoomScale="60" zoomScalePageLayoutView="0" workbookViewId="0" topLeftCell="A4">
      <selection activeCell="D7" sqref="D7"/>
    </sheetView>
  </sheetViews>
  <sheetFormatPr defaultColWidth="9.140625" defaultRowHeight="15"/>
  <cols>
    <col min="1" max="1" width="6.57421875" style="6" customWidth="1"/>
    <col min="2" max="2" width="34.28125" style="6" customWidth="1"/>
    <col min="3" max="3" width="22.7109375" style="6" customWidth="1"/>
    <col min="4" max="4" width="24.57421875" style="6" customWidth="1"/>
    <col min="5" max="5" width="23.00390625" style="6" customWidth="1"/>
    <col min="6" max="16384" width="9.140625" style="6" customWidth="1"/>
  </cols>
  <sheetData>
    <row r="1" spans="1:5" s="20" customFormat="1" ht="21">
      <c r="A1" s="306" t="str">
        <f>'MG COVER PAGE'!A1</f>
        <v>Name of Distribution Licensee: M G V C L</v>
      </c>
      <c r="B1" s="306"/>
      <c r="C1" s="306"/>
      <c r="D1" s="306"/>
      <c r="E1" s="306"/>
    </row>
    <row r="2" spans="1:5" s="20" customFormat="1" ht="21">
      <c r="A2" s="306" t="str">
        <f>'MG COVER PAGE'!A2</f>
        <v>Quarter :   Q-IV  ( JAN.-FEB.-MAR.- 2021)</v>
      </c>
      <c r="B2" s="306"/>
      <c r="C2" s="306"/>
      <c r="D2" s="306"/>
      <c r="E2" s="306"/>
    </row>
    <row r="3" spans="1:5" s="20" customFormat="1" ht="21">
      <c r="A3" s="306" t="str">
        <f>'MG COVER PAGE'!A3</f>
        <v>Year: 2020-21</v>
      </c>
      <c r="B3" s="306"/>
      <c r="C3" s="306"/>
      <c r="D3" s="306"/>
      <c r="E3" s="306"/>
    </row>
    <row r="4" spans="1:5" s="20" customFormat="1" ht="21" thickBot="1">
      <c r="A4" s="327" t="s">
        <v>64</v>
      </c>
      <c r="B4" s="328"/>
      <c r="C4" s="328"/>
      <c r="D4" s="328"/>
      <c r="E4" s="328"/>
    </row>
    <row r="5" spans="1:5" ht="86.25" customHeight="1" thickBot="1">
      <c r="A5" s="69" t="s">
        <v>13</v>
      </c>
      <c r="B5" s="70" t="s">
        <v>48</v>
      </c>
      <c r="C5" s="70" t="s">
        <v>49</v>
      </c>
      <c r="D5" s="70" t="s">
        <v>50</v>
      </c>
      <c r="E5" s="71" t="s">
        <v>51</v>
      </c>
    </row>
    <row r="6" spans="1:5" ht="130.5" customHeight="1">
      <c r="A6" s="139">
        <v>1</v>
      </c>
      <c r="B6" s="139" t="s">
        <v>303</v>
      </c>
      <c r="C6" s="139" t="s">
        <v>310</v>
      </c>
      <c r="D6" s="139" t="s">
        <v>313</v>
      </c>
      <c r="E6" s="139">
        <v>1</v>
      </c>
    </row>
    <row r="7" spans="1:5" ht="105.75" customHeight="1">
      <c r="A7" s="140">
        <v>2</v>
      </c>
      <c r="B7" s="140" t="s">
        <v>304</v>
      </c>
      <c r="C7" s="139" t="s">
        <v>311</v>
      </c>
      <c r="D7" s="139">
        <v>2</v>
      </c>
      <c r="E7" s="139">
        <v>3</v>
      </c>
    </row>
    <row r="8" spans="1:5" ht="114.75" customHeight="1">
      <c r="A8" s="140">
        <v>3</v>
      </c>
      <c r="B8" s="140" t="s">
        <v>305</v>
      </c>
      <c r="C8" s="139" t="s">
        <v>312</v>
      </c>
      <c r="D8" s="140">
        <v>4</v>
      </c>
      <c r="E8" s="140">
        <v>5</v>
      </c>
    </row>
    <row r="9" spans="1:5" ht="36.75" customHeight="1">
      <c r="A9" s="329"/>
      <c r="B9" s="330"/>
      <c r="C9" s="330"/>
      <c r="D9" s="330"/>
      <c r="E9" s="330"/>
    </row>
    <row r="10" spans="1:6" ht="51" customHeight="1">
      <c r="A10" s="326"/>
      <c r="B10" s="326"/>
      <c r="C10" s="326"/>
      <c r="D10" s="326"/>
      <c r="E10" s="326"/>
      <c r="F10" s="7"/>
    </row>
  </sheetData>
  <sheetProtection/>
  <mergeCells count="6">
    <mergeCell ref="A10:E10"/>
    <mergeCell ref="A4:E4"/>
    <mergeCell ref="A1:E1"/>
    <mergeCell ref="A2:E2"/>
    <mergeCell ref="A3:E3"/>
    <mergeCell ref="A9:E9"/>
  </mergeCells>
  <printOptions horizontalCentered="1" verticalCentered="1"/>
  <pageMargins left="0.45" right="0.45" top="0.5" bottom="0.5" header="0.3" footer="0.3"/>
  <pageSetup horizontalDpi="600" verticalDpi="600" orientation="landscape" paperSize="9" scale="86" r:id="rId1"/>
  <headerFooter>
    <oddFooter>&amp;L&amp;A</oddFooter>
  </headerFooter>
</worksheet>
</file>

<file path=xl/worksheets/sheet7.xml><?xml version="1.0" encoding="utf-8"?>
<worksheet xmlns="http://schemas.openxmlformats.org/spreadsheetml/2006/main" xmlns:r="http://schemas.openxmlformats.org/officeDocument/2006/relationships">
  <sheetPr>
    <tabColor rgb="FFC00000"/>
  </sheetPr>
  <dimension ref="A1:G12"/>
  <sheetViews>
    <sheetView view="pageBreakPreview" zoomScale="88" zoomScaleSheetLayoutView="88" zoomScalePageLayoutView="0" workbookViewId="0" topLeftCell="A4">
      <selection activeCell="H8" sqref="H8:I8"/>
    </sheetView>
  </sheetViews>
  <sheetFormatPr defaultColWidth="9.140625" defaultRowHeight="15"/>
  <cols>
    <col min="1" max="1" width="6.421875" style="1" customWidth="1"/>
    <col min="2" max="2" width="13.57421875" style="1" customWidth="1"/>
    <col min="3" max="3" width="17.8515625" style="1" customWidth="1"/>
    <col min="4" max="4" width="16.421875" style="1" customWidth="1"/>
    <col min="5" max="5" width="15.7109375" style="1" customWidth="1"/>
    <col min="6" max="6" width="15.421875" style="1" customWidth="1"/>
    <col min="7" max="7" width="15.140625" style="1" customWidth="1"/>
    <col min="8" max="16384" width="9.140625" style="1" customWidth="1"/>
  </cols>
  <sheetData>
    <row r="1" spans="1:7" s="12" customFormat="1" ht="18">
      <c r="A1" s="306" t="str">
        <f>'MG COVER PAGE'!A1</f>
        <v>Name of Distribution Licensee: M G V C L</v>
      </c>
      <c r="B1" s="306"/>
      <c r="C1" s="306"/>
      <c r="D1" s="306"/>
      <c r="E1" s="306"/>
      <c r="F1" s="306"/>
      <c r="G1" s="306"/>
    </row>
    <row r="2" spans="1:7" s="12" customFormat="1" ht="18">
      <c r="A2" s="306" t="str">
        <f>'MG COVER PAGE'!A2</f>
        <v>Quarter :   Q-IV  ( JAN.-FEB.-MAR.- 2021)</v>
      </c>
      <c r="B2" s="306"/>
      <c r="C2" s="306"/>
      <c r="D2" s="306"/>
      <c r="E2" s="306"/>
      <c r="F2" s="306"/>
      <c r="G2" s="306"/>
    </row>
    <row r="3" spans="1:7" s="12" customFormat="1" ht="18">
      <c r="A3" s="306" t="str">
        <f>'MG COVER PAGE'!A3</f>
        <v>Year: 2020-21</v>
      </c>
      <c r="B3" s="306"/>
      <c r="C3" s="306"/>
      <c r="D3" s="306"/>
      <c r="E3" s="306"/>
      <c r="F3" s="306"/>
      <c r="G3" s="306"/>
    </row>
    <row r="4" spans="1:7" s="16" customFormat="1" ht="18.75" thickBot="1">
      <c r="A4" s="141" t="s">
        <v>52</v>
      </c>
      <c r="B4" s="76"/>
      <c r="C4" s="77"/>
      <c r="D4" s="77"/>
      <c r="E4" s="77"/>
      <c r="F4" s="77"/>
      <c r="G4" s="77"/>
    </row>
    <row r="5" spans="1:7" s="16" customFormat="1" ht="125.25" customHeight="1">
      <c r="A5" s="331" t="s">
        <v>53</v>
      </c>
      <c r="B5" s="333" t="s">
        <v>148</v>
      </c>
      <c r="C5" s="60" t="s">
        <v>164</v>
      </c>
      <c r="D5" s="60" t="s">
        <v>275</v>
      </c>
      <c r="E5" s="60" t="s">
        <v>306</v>
      </c>
      <c r="F5" s="60" t="s">
        <v>54</v>
      </c>
      <c r="G5" s="61" t="s">
        <v>55</v>
      </c>
    </row>
    <row r="6" spans="1:7" s="16" customFormat="1" ht="41.25" customHeight="1" thickBot="1">
      <c r="A6" s="332"/>
      <c r="B6" s="334"/>
      <c r="C6" s="83" t="s">
        <v>56</v>
      </c>
      <c r="D6" s="83" t="s">
        <v>57</v>
      </c>
      <c r="E6" s="83" t="s">
        <v>58</v>
      </c>
      <c r="F6" s="83" t="s">
        <v>59</v>
      </c>
      <c r="G6" s="84" t="s">
        <v>60</v>
      </c>
    </row>
    <row r="7" spans="1:7" s="16" customFormat="1" ht="33" customHeight="1">
      <c r="A7" s="81">
        <v>1</v>
      </c>
      <c r="B7" s="78" t="s">
        <v>125</v>
      </c>
      <c r="C7" s="79">
        <v>47114</v>
      </c>
      <c r="D7" s="79">
        <v>1555</v>
      </c>
      <c r="E7" s="79">
        <f>SUM(C7:D7)</f>
        <v>48669</v>
      </c>
      <c r="F7" s="79">
        <v>533</v>
      </c>
      <c r="G7" s="80">
        <f>F7*100/E7</f>
        <v>1.095152972117775</v>
      </c>
    </row>
    <row r="8" spans="1:7" s="16" customFormat="1" ht="33" customHeight="1">
      <c r="A8" s="82">
        <v>2</v>
      </c>
      <c r="B8" s="31" t="s">
        <v>124</v>
      </c>
      <c r="C8" s="54">
        <v>8578</v>
      </c>
      <c r="D8" s="54">
        <v>93</v>
      </c>
      <c r="E8" s="79">
        <f>SUM(C8:D8)</f>
        <v>8671</v>
      </c>
      <c r="F8" s="54">
        <v>13</v>
      </c>
      <c r="G8" s="72">
        <f>F8*100/E8</f>
        <v>0.14992503748125938</v>
      </c>
    </row>
    <row r="9" spans="1:7" s="16" customFormat="1" ht="33" customHeight="1">
      <c r="A9" s="82">
        <v>3</v>
      </c>
      <c r="B9" s="31" t="s">
        <v>118</v>
      </c>
      <c r="C9" s="54">
        <v>22003</v>
      </c>
      <c r="D9" s="54">
        <v>391</v>
      </c>
      <c r="E9" s="79">
        <f>SUM(C9:D9)</f>
        <v>22394</v>
      </c>
      <c r="F9" s="54">
        <v>119</v>
      </c>
      <c r="G9" s="72">
        <f>F9*100/E9</f>
        <v>0.5313923372331875</v>
      </c>
    </row>
    <row r="10" spans="1:7" s="16" customFormat="1" ht="33" customHeight="1">
      <c r="A10" s="82">
        <v>4</v>
      </c>
      <c r="B10" s="31" t="s">
        <v>176</v>
      </c>
      <c r="C10" s="54">
        <v>29410</v>
      </c>
      <c r="D10" s="54">
        <v>571</v>
      </c>
      <c r="E10" s="79">
        <f>SUM(C10:D10)</f>
        <v>29981</v>
      </c>
      <c r="F10" s="54">
        <v>220</v>
      </c>
      <c r="G10" s="72">
        <f>F10*100/E10</f>
        <v>0.7337980721123378</v>
      </c>
    </row>
    <row r="11" spans="1:7" s="16" customFormat="1" ht="33" customHeight="1">
      <c r="A11" s="82">
        <v>5</v>
      </c>
      <c r="B11" s="31" t="s">
        <v>119</v>
      </c>
      <c r="C11" s="54">
        <v>51227</v>
      </c>
      <c r="D11" s="54">
        <v>807</v>
      </c>
      <c r="E11" s="79">
        <f>SUM(C11:D11)</f>
        <v>52034</v>
      </c>
      <c r="F11" s="54">
        <v>842</v>
      </c>
      <c r="G11" s="72">
        <f>F11*100/E11</f>
        <v>1.6181727332128992</v>
      </c>
    </row>
    <row r="12" spans="1:7" s="16" customFormat="1" ht="31.5" customHeight="1">
      <c r="A12" s="82"/>
      <c r="B12" s="33" t="s">
        <v>120</v>
      </c>
      <c r="C12" s="73">
        <f>SUM(C7:C11)</f>
        <v>158332</v>
      </c>
      <c r="D12" s="74">
        <f>SUM(D7:D11)</f>
        <v>3417</v>
      </c>
      <c r="E12" s="73">
        <f>SUM(E7:E11)</f>
        <v>161749</v>
      </c>
      <c r="F12" s="74">
        <f>SUM(F7:F11)</f>
        <v>1727</v>
      </c>
      <c r="G12" s="75">
        <f>F12/E12*100</f>
        <v>1.0677036643194084</v>
      </c>
    </row>
  </sheetData>
  <sheetProtection/>
  <mergeCells count="5">
    <mergeCell ref="A5:A6"/>
    <mergeCell ref="B5:B6"/>
    <mergeCell ref="A1:G1"/>
    <mergeCell ref="A2:G2"/>
    <mergeCell ref="A3:G3"/>
  </mergeCells>
  <printOptions horizontalCentered="1" verticalCentered="1"/>
  <pageMargins left="0.45" right="0.45" top="0.5" bottom="0.5" header="0.3" footer="0.3"/>
  <pageSetup horizontalDpi="600" verticalDpi="600" orientation="landscape" paperSize="9" scale="118" r:id="rId1"/>
  <headerFooter>
    <oddFooter>&amp;L&amp;A</oddFooter>
  </headerFooter>
</worksheet>
</file>

<file path=xl/worksheets/sheet8.xml><?xml version="1.0" encoding="utf-8"?>
<worksheet xmlns="http://schemas.openxmlformats.org/spreadsheetml/2006/main" xmlns:r="http://schemas.openxmlformats.org/officeDocument/2006/relationships">
  <sheetPr>
    <tabColor indexed="34"/>
  </sheetPr>
  <dimension ref="A1:L20"/>
  <sheetViews>
    <sheetView zoomScaleSheetLayoutView="50" zoomScalePageLayoutView="0" workbookViewId="0" topLeftCell="A4">
      <selection activeCell="E9" sqref="E9"/>
    </sheetView>
  </sheetViews>
  <sheetFormatPr defaultColWidth="9.140625" defaultRowHeight="15"/>
  <cols>
    <col min="1" max="1" width="6.8515625" style="0" customWidth="1"/>
    <col min="2" max="2" width="19.8515625" style="0" customWidth="1"/>
    <col min="3" max="3" width="14.57421875" style="0" bestFit="1" customWidth="1"/>
    <col min="4" max="4" width="10.421875" style="0" bestFit="1" customWidth="1"/>
    <col min="5" max="5" width="14.140625" style="0" customWidth="1"/>
    <col min="6" max="6" width="13.00390625" style="0" customWidth="1"/>
  </cols>
  <sheetData>
    <row r="1" spans="1:7" ht="18">
      <c r="A1" s="306" t="str">
        <f>'MG COVER PAGE'!A1</f>
        <v>Name of Distribution Licensee: M G V C L</v>
      </c>
      <c r="B1" s="306"/>
      <c r="C1" s="306"/>
      <c r="D1" s="306"/>
      <c r="E1" s="306"/>
      <c r="F1" s="306"/>
      <c r="G1" s="306"/>
    </row>
    <row r="2" spans="1:5" ht="18">
      <c r="A2" s="306" t="str">
        <f>'MG COVER PAGE'!A2</f>
        <v>Quarter :   Q-IV  ( JAN.-FEB.-MAR.- 2021)</v>
      </c>
      <c r="B2" s="306"/>
      <c r="C2" s="306"/>
      <c r="D2" s="306"/>
      <c r="E2" s="306"/>
    </row>
    <row r="3" spans="1:5" ht="18">
      <c r="A3" s="306" t="str">
        <f>'MG COVER PAGE'!A3</f>
        <v>Year: 2020-21</v>
      </c>
      <c r="B3" s="306"/>
      <c r="C3" s="306"/>
      <c r="D3" s="306"/>
      <c r="E3" s="306"/>
    </row>
    <row r="4" spans="1:3" ht="18">
      <c r="A4" s="45" t="s">
        <v>149</v>
      </c>
      <c r="B4" s="46"/>
      <c r="C4" s="46"/>
    </row>
    <row r="5" spans="1:3" ht="18.75" thickBot="1">
      <c r="A5" s="85"/>
      <c r="B5" s="46"/>
      <c r="C5" s="46"/>
    </row>
    <row r="6" spans="1:7" ht="99" customHeight="1">
      <c r="A6" s="336" t="s">
        <v>53</v>
      </c>
      <c r="B6" s="336" t="s">
        <v>150</v>
      </c>
      <c r="C6" s="336" t="s">
        <v>151</v>
      </c>
      <c r="D6" s="336" t="s">
        <v>152</v>
      </c>
      <c r="E6" s="336" t="s">
        <v>153</v>
      </c>
      <c r="F6" s="336" t="s">
        <v>154</v>
      </c>
      <c r="G6" s="89"/>
    </row>
    <row r="7" spans="1:7" ht="18.75" thickBot="1">
      <c r="A7" s="337"/>
      <c r="B7" s="337"/>
      <c r="C7" s="337"/>
      <c r="D7" s="337"/>
      <c r="E7" s="337"/>
      <c r="F7" s="337"/>
      <c r="G7" s="89"/>
    </row>
    <row r="8" spans="1:7" ht="36.75" thickBot="1">
      <c r="A8" s="86"/>
      <c r="B8" s="91" t="s">
        <v>56</v>
      </c>
      <c r="C8" s="91" t="s">
        <v>57</v>
      </c>
      <c r="D8" s="91" t="s">
        <v>58</v>
      </c>
      <c r="E8" s="91" t="s">
        <v>59</v>
      </c>
      <c r="F8" s="91" t="s">
        <v>60</v>
      </c>
      <c r="G8" s="89"/>
    </row>
    <row r="9" spans="1:7" ht="18.75" thickBot="1">
      <c r="A9" s="49">
        <v>1</v>
      </c>
      <c r="B9" s="64">
        <v>0</v>
      </c>
      <c r="C9" s="64">
        <v>0</v>
      </c>
      <c r="D9" s="64">
        <f>B9+C9</f>
        <v>0</v>
      </c>
      <c r="E9" s="64">
        <v>0</v>
      </c>
      <c r="F9" s="90">
        <v>0</v>
      </c>
      <c r="G9" s="89"/>
    </row>
    <row r="10" spans="1:7" ht="18.75" thickBot="1">
      <c r="A10" s="65"/>
      <c r="B10" s="64"/>
      <c r="C10" s="64"/>
      <c r="D10" s="64"/>
      <c r="E10" s="64"/>
      <c r="F10" s="64"/>
      <c r="G10" s="89"/>
    </row>
    <row r="11" spans="1:7" ht="18.75" thickBot="1">
      <c r="A11" s="65"/>
      <c r="B11" s="64"/>
      <c r="C11" s="64"/>
      <c r="D11" s="64"/>
      <c r="E11" s="64"/>
      <c r="F11" s="64"/>
      <c r="G11" s="89"/>
    </row>
    <row r="12" spans="1:7" ht="18.75" thickBot="1">
      <c r="A12" s="65"/>
      <c r="B12" s="64"/>
      <c r="C12" s="64"/>
      <c r="D12" s="64"/>
      <c r="E12" s="64"/>
      <c r="F12" s="64"/>
      <c r="G12" s="89"/>
    </row>
    <row r="13" spans="1:3" ht="18">
      <c r="A13" s="87" t="s">
        <v>260</v>
      </c>
      <c r="B13" s="46"/>
      <c r="C13" s="46"/>
    </row>
    <row r="14" spans="1:3" ht="18">
      <c r="A14" s="44" t="s">
        <v>12</v>
      </c>
      <c r="B14" s="46"/>
      <c r="C14" s="46"/>
    </row>
    <row r="15" spans="1:3" ht="8.25" customHeight="1">
      <c r="A15" s="44"/>
      <c r="B15" s="46"/>
      <c r="C15" s="46"/>
    </row>
    <row r="16" spans="1:12" ht="42" customHeight="1">
      <c r="A16" s="335" t="s">
        <v>165</v>
      </c>
      <c r="B16" s="335"/>
      <c r="C16" s="335"/>
      <c r="D16" s="335"/>
      <c r="E16" s="335"/>
      <c r="F16" s="335"/>
      <c r="G16" s="335"/>
      <c r="H16" s="335"/>
      <c r="I16" s="335"/>
      <c r="J16" s="335"/>
      <c r="K16" s="335"/>
      <c r="L16" s="335"/>
    </row>
    <row r="17" spans="1:3" ht="8.25" customHeight="1">
      <c r="A17" s="88"/>
      <c r="B17" s="46"/>
      <c r="C17" s="46"/>
    </row>
    <row r="18" spans="1:3" ht="18">
      <c r="A18" s="92" t="s">
        <v>155</v>
      </c>
      <c r="B18" s="46"/>
      <c r="C18" s="46"/>
    </row>
    <row r="19" spans="1:3" ht="18">
      <c r="A19" s="46"/>
      <c r="B19" s="46"/>
      <c r="C19" s="46"/>
    </row>
    <row r="20" spans="1:3" ht="18">
      <c r="A20" s="46"/>
      <c r="B20" s="46"/>
      <c r="C20" s="46"/>
    </row>
  </sheetData>
  <sheetProtection/>
  <mergeCells count="10">
    <mergeCell ref="A2:E2"/>
    <mergeCell ref="A3:E3"/>
    <mergeCell ref="A1:G1"/>
    <mergeCell ref="A16:L16"/>
    <mergeCell ref="A6:A7"/>
    <mergeCell ref="B6:B7"/>
    <mergeCell ref="C6:C7"/>
    <mergeCell ref="D6:D7"/>
    <mergeCell ref="E6:E7"/>
    <mergeCell ref="F6:F7"/>
  </mergeCells>
  <printOptions horizontalCentered="1" verticalCentered="1"/>
  <pageMargins left="0.45" right="0.45" top="0.5" bottom="0.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F17"/>
  <sheetViews>
    <sheetView zoomScalePageLayoutView="0" workbookViewId="0" topLeftCell="A10">
      <selection activeCell="C21" sqref="C21"/>
    </sheetView>
  </sheetViews>
  <sheetFormatPr defaultColWidth="9.140625" defaultRowHeight="15"/>
  <cols>
    <col min="1" max="1" width="6.57421875" style="0" customWidth="1"/>
    <col min="2" max="2" width="21.7109375" style="0" customWidth="1"/>
    <col min="3" max="4" width="13.7109375" style="0" customWidth="1"/>
    <col min="5" max="5" width="12.8515625" style="0" customWidth="1"/>
    <col min="6" max="6" width="15.28125" style="0" customWidth="1"/>
  </cols>
  <sheetData>
    <row r="1" spans="1:5" ht="18">
      <c r="A1" s="306" t="str">
        <f>'MG COVER PAGE'!A1</f>
        <v>Name of Distribution Licensee: M G V C L</v>
      </c>
      <c r="B1" s="306"/>
      <c r="C1" s="306"/>
      <c r="D1" s="306"/>
      <c r="E1" s="306"/>
    </row>
    <row r="2" spans="1:5" ht="18">
      <c r="A2" s="306" t="str">
        <f>'MG COVER PAGE'!A2</f>
        <v>Quarter :   Q-IV  ( JAN.-FEB.-MAR.- 2021)</v>
      </c>
      <c r="B2" s="306"/>
      <c r="C2" s="306"/>
      <c r="D2" s="306"/>
      <c r="E2" s="306"/>
    </row>
    <row r="3" spans="1:5" ht="18">
      <c r="A3" s="306" t="str">
        <f>'MG COVER PAGE'!A3</f>
        <v>Year: 2020-21</v>
      </c>
      <c r="B3" s="306"/>
      <c r="C3" s="306"/>
      <c r="D3" s="306"/>
      <c r="E3" s="306"/>
    </row>
    <row r="4" spans="1:6" ht="18">
      <c r="A4" s="159" t="s">
        <v>201</v>
      </c>
      <c r="B4" s="46"/>
      <c r="C4" s="46"/>
      <c r="D4" s="46"/>
      <c r="E4" s="46"/>
      <c r="F4" s="46"/>
    </row>
    <row r="5" spans="1:6" ht="18.75" thickBot="1">
      <c r="A5" s="88"/>
      <c r="B5" s="46"/>
      <c r="C5" s="46"/>
      <c r="D5" s="46"/>
      <c r="E5" s="46"/>
      <c r="F5" s="46"/>
    </row>
    <row r="6" spans="1:6" ht="18.75" thickBot="1">
      <c r="A6" s="338" t="s">
        <v>202</v>
      </c>
      <c r="B6" s="339"/>
      <c r="C6" s="339"/>
      <c r="D6" s="339"/>
      <c r="E6" s="339"/>
      <c r="F6" s="340"/>
    </row>
    <row r="7" spans="1:6" ht="18.75" thickBot="1">
      <c r="A7" s="166">
        <v>-1</v>
      </c>
      <c r="B7" s="167">
        <v>-2</v>
      </c>
      <c r="C7" s="167">
        <v>-3</v>
      </c>
      <c r="D7" s="167">
        <v>-4</v>
      </c>
      <c r="E7" s="167">
        <v>-5</v>
      </c>
      <c r="F7" s="167">
        <v>-6</v>
      </c>
    </row>
    <row r="8" spans="1:6" ht="43.5" customHeight="1">
      <c r="A8" s="341" t="s">
        <v>13</v>
      </c>
      <c r="B8" s="341" t="s">
        <v>203</v>
      </c>
      <c r="C8" s="168" t="s">
        <v>204</v>
      </c>
      <c r="D8" s="341" t="s">
        <v>205</v>
      </c>
      <c r="E8" s="341" t="s">
        <v>206</v>
      </c>
      <c r="F8" s="168" t="s">
        <v>207</v>
      </c>
    </row>
    <row r="9" spans="1:6" ht="72" customHeight="1" thickBot="1">
      <c r="A9" s="342"/>
      <c r="B9" s="342"/>
      <c r="C9" s="169" t="s">
        <v>208</v>
      </c>
      <c r="D9" s="342"/>
      <c r="E9" s="342"/>
      <c r="F9" s="169" t="s">
        <v>209</v>
      </c>
    </row>
    <row r="10" spans="1:6" ht="24.75" customHeight="1" thickBot="1">
      <c r="A10" s="170"/>
      <c r="B10" s="171" t="s">
        <v>210</v>
      </c>
      <c r="C10" s="171">
        <f>SUM(C11:C15)</f>
        <v>1416</v>
      </c>
      <c r="D10" s="173" t="s">
        <v>211</v>
      </c>
      <c r="E10" s="172">
        <f>SUM(E11:E15)</f>
        <v>0</v>
      </c>
      <c r="F10" s="174">
        <f>E10*100/C10</f>
        <v>0</v>
      </c>
    </row>
    <row r="11" spans="1:6" ht="24.75" customHeight="1" thickBot="1">
      <c r="A11" s="175">
        <v>1</v>
      </c>
      <c r="B11" s="172" t="s">
        <v>199</v>
      </c>
      <c r="C11" s="172">
        <v>1020</v>
      </c>
      <c r="D11" s="173" t="s">
        <v>212</v>
      </c>
      <c r="E11" s="176">
        <v>0</v>
      </c>
      <c r="F11" s="176">
        <f>E11*100/C11</f>
        <v>0</v>
      </c>
    </row>
    <row r="12" spans="1:6" ht="24.75" customHeight="1" thickBot="1">
      <c r="A12" s="175">
        <v>2</v>
      </c>
      <c r="B12" s="172" t="s">
        <v>200</v>
      </c>
      <c r="C12" s="172">
        <v>237</v>
      </c>
      <c r="D12" s="173" t="s">
        <v>212</v>
      </c>
      <c r="E12" s="176">
        <v>0</v>
      </c>
      <c r="F12" s="176">
        <f>E12*100/C12</f>
        <v>0</v>
      </c>
    </row>
    <row r="13" spans="1:6" ht="24.75" customHeight="1" thickBot="1">
      <c r="A13" s="175">
        <v>3</v>
      </c>
      <c r="B13" s="172" t="s">
        <v>213</v>
      </c>
      <c r="C13" s="172">
        <v>18</v>
      </c>
      <c r="D13" s="173" t="s">
        <v>212</v>
      </c>
      <c r="E13" s="176">
        <v>0</v>
      </c>
      <c r="F13" s="174">
        <f>E13*100/C13</f>
        <v>0</v>
      </c>
    </row>
    <row r="14" spans="1:6" ht="24.75" customHeight="1" thickBot="1">
      <c r="A14" s="175">
        <v>4</v>
      </c>
      <c r="B14" s="172" t="s">
        <v>214</v>
      </c>
      <c r="C14" s="172">
        <v>133</v>
      </c>
      <c r="D14" s="173" t="s">
        <v>212</v>
      </c>
      <c r="E14" s="176">
        <v>0</v>
      </c>
      <c r="F14" s="176">
        <v>0</v>
      </c>
    </row>
    <row r="15" spans="1:6" ht="24.75" customHeight="1" thickBot="1">
      <c r="A15" s="175">
        <v>5</v>
      </c>
      <c r="B15" s="172" t="s">
        <v>215</v>
      </c>
      <c r="C15" s="172">
        <v>8</v>
      </c>
      <c r="D15" s="173" t="s">
        <v>212</v>
      </c>
      <c r="E15" s="176">
        <v>0</v>
      </c>
      <c r="F15" s="176">
        <v>0</v>
      </c>
    </row>
    <row r="16" spans="1:6" ht="24.75" customHeight="1" thickBot="1">
      <c r="A16" s="175"/>
      <c r="B16" s="171" t="s">
        <v>216</v>
      </c>
      <c r="C16" s="171">
        <v>5</v>
      </c>
      <c r="D16" s="173" t="s">
        <v>212</v>
      </c>
      <c r="E16" s="172"/>
      <c r="F16" s="177"/>
    </row>
    <row r="17" spans="1:6" ht="24.75" customHeight="1" thickBot="1">
      <c r="A17" s="175">
        <v>6</v>
      </c>
      <c r="B17" s="172" t="s">
        <v>217</v>
      </c>
      <c r="C17" s="172">
        <v>5</v>
      </c>
      <c r="D17" s="173" t="s">
        <v>212</v>
      </c>
      <c r="E17" s="176">
        <v>0</v>
      </c>
      <c r="F17" s="177">
        <f>E17*100/C17</f>
        <v>0</v>
      </c>
    </row>
  </sheetData>
  <sheetProtection/>
  <mergeCells count="8">
    <mergeCell ref="A6:F6"/>
    <mergeCell ref="A8:A9"/>
    <mergeCell ref="B8:B9"/>
    <mergeCell ref="D8:D9"/>
    <mergeCell ref="E8:E9"/>
    <mergeCell ref="A1:E1"/>
    <mergeCell ref="A2:E2"/>
    <mergeCell ref="A3:E3"/>
  </mergeCells>
  <printOptions horizontalCentered="1" verticalCentered="1"/>
  <pageMargins left="0.45" right="0.45" top="0.5" bottom="0.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Amish Desai</dc:creator>
  <cp:keywords/>
  <dc:description/>
  <cp:lastModifiedBy>pnshah3912</cp:lastModifiedBy>
  <cp:lastPrinted>2021-05-05T12:30:24Z</cp:lastPrinted>
  <dcterms:created xsi:type="dcterms:W3CDTF">2010-11-03T04:57:37Z</dcterms:created>
  <dcterms:modified xsi:type="dcterms:W3CDTF">2021-05-28T12:17:05Z</dcterms:modified>
  <cp:category/>
  <cp:version/>
  <cp:contentType/>
  <cp:contentStatus/>
</cp:coreProperties>
</file>